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DATA" sheetId="1" r:id="rId1"/>
    <sheet name="D_OLAH" sheetId="2" r:id="rId2"/>
    <sheet name="D_KAB" sheetId="10" r:id="rId3"/>
    <sheet name="PDRBP" sheetId="11" r:id="rId4"/>
  </sheets>
  <calcPr calcId="144525"/>
</workbook>
</file>

<file path=xl/calcChain.xml><?xml version="1.0" encoding="utf-8"?>
<calcChain xmlns="http://schemas.openxmlformats.org/spreadsheetml/2006/main">
  <c r="D97" i="2" l="1"/>
  <c r="D77" i="2"/>
  <c r="J17" i="11" l="1"/>
  <c r="J18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16" i="10" l="1"/>
  <c r="K4" i="10"/>
  <c r="K12" i="10"/>
  <c r="K6" i="10"/>
  <c r="K10" i="10"/>
  <c r="K14" i="10"/>
  <c r="K15" i="10"/>
  <c r="K8" i="10"/>
  <c r="K5" i="10"/>
  <c r="K9" i="10"/>
  <c r="K13" i="10"/>
  <c r="K7" i="10"/>
  <c r="K17" i="10"/>
  <c r="K11" i="10"/>
  <c r="J16" i="10"/>
  <c r="J4" i="10"/>
  <c r="J12" i="10"/>
  <c r="J6" i="10"/>
  <c r="J10" i="10"/>
  <c r="J14" i="10"/>
  <c r="J15" i="10"/>
  <c r="J8" i="10"/>
  <c r="J5" i="10"/>
  <c r="J9" i="10"/>
  <c r="J13" i="10"/>
  <c r="J7" i="10"/>
  <c r="J17" i="10"/>
  <c r="J11" i="10"/>
  <c r="I16" i="10"/>
  <c r="I4" i="10"/>
  <c r="I12" i="10"/>
  <c r="I6" i="10"/>
  <c r="I10" i="10"/>
  <c r="I14" i="10"/>
  <c r="I15" i="10"/>
  <c r="I8" i="10"/>
  <c r="I5" i="10"/>
  <c r="I9" i="10"/>
  <c r="I13" i="10"/>
  <c r="I7" i="10"/>
  <c r="I17" i="10"/>
  <c r="I11" i="10"/>
  <c r="H16" i="10"/>
  <c r="H4" i="10"/>
  <c r="H12" i="10"/>
  <c r="H6" i="10"/>
  <c r="H10" i="10"/>
  <c r="H14" i="10"/>
  <c r="H15" i="10"/>
  <c r="H8" i="10"/>
  <c r="H5" i="10"/>
  <c r="H9" i="10"/>
  <c r="H13" i="10"/>
  <c r="H7" i="10"/>
  <c r="H17" i="10"/>
  <c r="H11" i="10"/>
  <c r="G16" i="10"/>
  <c r="G4" i="10"/>
  <c r="G12" i="10"/>
  <c r="G6" i="10"/>
  <c r="G10" i="10"/>
  <c r="G14" i="10"/>
  <c r="G15" i="10"/>
  <c r="G8" i="10"/>
  <c r="G5" i="10"/>
  <c r="G9" i="10"/>
  <c r="G13" i="10"/>
  <c r="G7" i="10"/>
  <c r="G17" i="10"/>
  <c r="G11" i="10"/>
  <c r="F16" i="10"/>
  <c r="F4" i="10"/>
  <c r="F12" i="10"/>
  <c r="F6" i="10"/>
  <c r="F10" i="10"/>
  <c r="F14" i="10"/>
  <c r="F15" i="10"/>
  <c r="F8" i="10"/>
  <c r="F5" i="10"/>
  <c r="F9" i="10"/>
  <c r="F13" i="10"/>
  <c r="F7" i="10"/>
  <c r="F17" i="10"/>
  <c r="F11" i="10"/>
  <c r="E16" i="10"/>
  <c r="E4" i="10"/>
  <c r="E12" i="10"/>
  <c r="E6" i="10"/>
  <c r="E10" i="10"/>
  <c r="E14" i="10"/>
  <c r="E15" i="10"/>
  <c r="E8" i="10"/>
  <c r="E5" i="10"/>
  <c r="E9" i="10"/>
  <c r="E13" i="10"/>
  <c r="E7" i="10"/>
  <c r="E17" i="10"/>
  <c r="E11" i="10"/>
  <c r="D16" i="10"/>
  <c r="D4" i="10"/>
  <c r="D12" i="10"/>
  <c r="D6" i="10"/>
  <c r="D10" i="10"/>
  <c r="D14" i="10"/>
  <c r="D15" i="10"/>
  <c r="D8" i="10"/>
  <c r="D5" i="10"/>
  <c r="D9" i="10"/>
  <c r="D13" i="10"/>
  <c r="D7" i="10"/>
  <c r="D17" i="10"/>
  <c r="D11" i="10"/>
  <c r="C16" i="10"/>
  <c r="L16" i="10" s="1"/>
  <c r="C4" i="10"/>
  <c r="L4" i="10" s="1"/>
  <c r="C12" i="10"/>
  <c r="L12" i="10" s="1"/>
  <c r="C6" i="10"/>
  <c r="L6" i="10" s="1"/>
  <c r="C10" i="10"/>
  <c r="L10" i="10" s="1"/>
  <c r="C14" i="10"/>
  <c r="L14" i="10" s="1"/>
  <c r="C15" i="10"/>
  <c r="L15" i="10" s="1"/>
  <c r="C8" i="10"/>
  <c r="L8" i="10" s="1"/>
  <c r="C5" i="10"/>
  <c r="L5" i="10" s="1"/>
  <c r="C9" i="10"/>
  <c r="L9" i="10" s="1"/>
  <c r="C13" i="10"/>
  <c r="L13" i="10" s="1"/>
  <c r="C7" i="10"/>
  <c r="L7" i="10" s="1"/>
  <c r="C17" i="10"/>
  <c r="L17" i="10" s="1"/>
  <c r="C11" i="10"/>
  <c r="L11" i="10" s="1"/>
  <c r="C234" i="2"/>
  <c r="H23" i="1" l="1"/>
  <c r="G23" i="1"/>
  <c r="F23" i="1"/>
  <c r="AD20" i="1"/>
  <c r="AE20" i="1"/>
  <c r="AF20" i="1"/>
  <c r="AG20" i="1"/>
  <c r="AH20" i="1"/>
  <c r="AI20" i="1"/>
  <c r="AJ20" i="1"/>
  <c r="AK20" i="1"/>
  <c r="AC20" i="1"/>
  <c r="E20" i="1"/>
  <c r="F20" i="1"/>
  <c r="G20" i="1"/>
  <c r="H20" i="1"/>
  <c r="I20" i="1"/>
  <c r="J20" i="1"/>
  <c r="K20" i="1"/>
  <c r="L20" i="1"/>
  <c r="D20" i="1"/>
  <c r="AD6" i="1" l="1"/>
  <c r="AE6" i="1"/>
  <c r="AF6" i="1"/>
  <c r="AG6" i="1"/>
  <c r="AH6" i="1"/>
  <c r="AI6" i="1"/>
  <c r="AJ6" i="1"/>
  <c r="AK6" i="1"/>
  <c r="AD7" i="1"/>
  <c r="AE7" i="1"/>
  <c r="AF7" i="1"/>
  <c r="AG7" i="1"/>
  <c r="AH7" i="1"/>
  <c r="AI7" i="1"/>
  <c r="AJ7" i="1"/>
  <c r="AK7" i="1"/>
  <c r="AD8" i="1"/>
  <c r="AE8" i="1"/>
  <c r="AF8" i="1"/>
  <c r="AG8" i="1"/>
  <c r="AH8" i="1"/>
  <c r="AI8" i="1"/>
  <c r="AJ8" i="1"/>
  <c r="AK8" i="1"/>
  <c r="AD9" i="1"/>
  <c r="AE9" i="1"/>
  <c r="AF9" i="1"/>
  <c r="AG9" i="1"/>
  <c r="AH9" i="1"/>
  <c r="AI9" i="1"/>
  <c r="AJ9" i="1"/>
  <c r="AK9" i="1"/>
  <c r="AD10" i="1"/>
  <c r="AE10" i="1"/>
  <c r="AF10" i="1"/>
  <c r="AG10" i="1"/>
  <c r="AH10" i="1"/>
  <c r="AI10" i="1"/>
  <c r="AJ10" i="1"/>
  <c r="AK10" i="1"/>
  <c r="AD11" i="1"/>
  <c r="AE11" i="1"/>
  <c r="AF11" i="1"/>
  <c r="AG11" i="1"/>
  <c r="AH11" i="1"/>
  <c r="AI11" i="1"/>
  <c r="AJ11" i="1"/>
  <c r="AK11" i="1"/>
  <c r="AD12" i="1"/>
  <c r="AE12" i="1"/>
  <c r="AF12" i="1"/>
  <c r="AG12" i="1"/>
  <c r="AH12" i="1"/>
  <c r="AI12" i="1"/>
  <c r="AJ12" i="1"/>
  <c r="AK12" i="1"/>
  <c r="AD13" i="1"/>
  <c r="AE13" i="1"/>
  <c r="AF13" i="1"/>
  <c r="AG13" i="1"/>
  <c r="AH13" i="1"/>
  <c r="AI13" i="1"/>
  <c r="AJ13" i="1"/>
  <c r="AK13" i="1"/>
  <c r="AD14" i="1"/>
  <c r="AE14" i="1"/>
  <c r="AF14" i="1"/>
  <c r="AG14" i="1"/>
  <c r="AH14" i="1"/>
  <c r="AI14" i="1"/>
  <c r="AJ14" i="1"/>
  <c r="AK14" i="1"/>
  <c r="AD15" i="1"/>
  <c r="AE15" i="1"/>
  <c r="AF15" i="1"/>
  <c r="AG15" i="1"/>
  <c r="AH15" i="1"/>
  <c r="AI15" i="1"/>
  <c r="AJ15" i="1"/>
  <c r="AK15" i="1"/>
  <c r="AD16" i="1"/>
  <c r="AE16" i="1"/>
  <c r="AF16" i="1"/>
  <c r="AG16" i="1"/>
  <c r="AH16" i="1"/>
  <c r="AI16" i="1"/>
  <c r="AJ16" i="1"/>
  <c r="AK16" i="1"/>
  <c r="AD17" i="1"/>
  <c r="AE17" i="1"/>
  <c r="AF17" i="1"/>
  <c r="AG17" i="1"/>
  <c r="AH17" i="1"/>
  <c r="AI17" i="1"/>
  <c r="AJ17" i="1"/>
  <c r="AK17" i="1"/>
  <c r="AD18" i="1"/>
  <c r="AE18" i="1"/>
  <c r="AF18" i="1"/>
  <c r="AG18" i="1"/>
  <c r="AH18" i="1"/>
  <c r="AI18" i="1"/>
  <c r="AJ18" i="1"/>
  <c r="AK18" i="1"/>
  <c r="AE5" i="1"/>
  <c r="AF5" i="1"/>
  <c r="AG5" i="1"/>
  <c r="AH5" i="1"/>
  <c r="AI5" i="1"/>
  <c r="AJ5" i="1"/>
  <c r="AK5" i="1"/>
  <c r="AD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5" i="1"/>
  <c r="P20" i="1" l="1"/>
  <c r="Q20" i="1"/>
  <c r="R20" i="1"/>
  <c r="S20" i="1"/>
  <c r="T20" i="1"/>
  <c r="U20" i="1"/>
  <c r="V20" i="1"/>
  <c r="W20" i="1"/>
  <c r="O20" i="1"/>
  <c r="J184" i="2" l="1"/>
  <c r="J185" i="2"/>
  <c r="J186" i="2"/>
  <c r="J187" i="2"/>
  <c r="J188" i="2"/>
  <c r="J189" i="2"/>
  <c r="J190" i="2"/>
  <c r="J191" i="2"/>
  <c r="J192" i="2"/>
  <c r="J193" i="2"/>
  <c r="J194" i="2"/>
  <c r="J195" i="2"/>
  <c r="J196" i="2"/>
  <c r="J18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6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4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2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0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8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6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4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3" i="2"/>
  <c r="I38" i="2"/>
  <c r="C228" i="2" l="1"/>
  <c r="C229" i="2"/>
  <c r="C230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03" i="2"/>
  <c r="C217" i="2"/>
  <c r="F204" i="2" s="1"/>
  <c r="E217" i="2" l="1"/>
  <c r="G210" i="2" s="1"/>
  <c r="H210" i="2" s="1"/>
  <c r="F215" i="2"/>
  <c r="F211" i="2"/>
  <c r="F207" i="2"/>
  <c r="F214" i="2"/>
  <c r="F210" i="2"/>
  <c r="F206" i="2"/>
  <c r="F203" i="2"/>
  <c r="F213" i="2"/>
  <c r="F209" i="2"/>
  <c r="F205" i="2"/>
  <c r="F216" i="2"/>
  <c r="F212" i="2"/>
  <c r="F208" i="2"/>
  <c r="I198" i="2"/>
  <c r="I197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83" i="2"/>
  <c r="E197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C197" i="2"/>
  <c r="E183" i="2"/>
  <c r="I178" i="2"/>
  <c r="I177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63" i="2"/>
  <c r="E177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63" i="2"/>
  <c r="C177" i="2"/>
  <c r="E157" i="2"/>
  <c r="G144" i="2" s="1"/>
  <c r="H144" i="2" s="1"/>
  <c r="I144" i="2" s="1"/>
  <c r="F157" i="2"/>
  <c r="H147" i="2"/>
  <c r="I147" i="2" s="1"/>
  <c r="H151" i="2"/>
  <c r="I151" i="2" s="1"/>
  <c r="H155" i="2"/>
  <c r="I155" i="2" s="1"/>
  <c r="G145" i="2"/>
  <c r="H145" i="2" s="1"/>
  <c r="I145" i="2" s="1"/>
  <c r="G146" i="2"/>
  <c r="H146" i="2" s="1"/>
  <c r="I146" i="2" s="1"/>
  <c r="G147" i="2"/>
  <c r="G149" i="2"/>
  <c r="H149" i="2" s="1"/>
  <c r="I149" i="2" s="1"/>
  <c r="G150" i="2"/>
  <c r="H150" i="2" s="1"/>
  <c r="I150" i="2" s="1"/>
  <c r="G151" i="2"/>
  <c r="G153" i="2"/>
  <c r="H153" i="2" s="1"/>
  <c r="I153" i="2" s="1"/>
  <c r="G154" i="2"/>
  <c r="H154" i="2" s="1"/>
  <c r="I154" i="2" s="1"/>
  <c r="G155" i="2"/>
  <c r="G143" i="2"/>
  <c r="H143" i="2" s="1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43" i="2"/>
  <c r="D157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43" i="2"/>
  <c r="C157" i="2"/>
  <c r="F137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23" i="2"/>
  <c r="D137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23" i="2"/>
  <c r="E137" i="2" s="1"/>
  <c r="C137" i="2"/>
  <c r="F117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03" i="2"/>
  <c r="D117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03" i="2"/>
  <c r="E117" i="2" s="1"/>
  <c r="C117" i="2"/>
  <c r="F97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83" i="2"/>
  <c r="E97" i="2" s="1"/>
  <c r="C97" i="2"/>
  <c r="F77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63" i="2"/>
  <c r="E64" i="2"/>
  <c r="G64" i="2" s="1"/>
  <c r="H64" i="2" s="1"/>
  <c r="I64" i="2" s="1"/>
  <c r="E65" i="2"/>
  <c r="E66" i="2"/>
  <c r="G66" i="2" s="1"/>
  <c r="H66" i="2" s="1"/>
  <c r="I66" i="2" s="1"/>
  <c r="E67" i="2"/>
  <c r="E68" i="2"/>
  <c r="G68" i="2" s="1"/>
  <c r="H68" i="2" s="1"/>
  <c r="I68" i="2" s="1"/>
  <c r="E69" i="2"/>
  <c r="E70" i="2"/>
  <c r="G70" i="2" s="1"/>
  <c r="H70" i="2" s="1"/>
  <c r="I70" i="2" s="1"/>
  <c r="E71" i="2"/>
  <c r="E72" i="2"/>
  <c r="G72" i="2" s="1"/>
  <c r="H72" i="2" s="1"/>
  <c r="I72" i="2" s="1"/>
  <c r="E73" i="2"/>
  <c r="E74" i="2"/>
  <c r="G74" i="2" s="1"/>
  <c r="H74" i="2" s="1"/>
  <c r="I74" i="2" s="1"/>
  <c r="E75" i="2"/>
  <c r="E76" i="2"/>
  <c r="G76" i="2" s="1"/>
  <c r="H76" i="2" s="1"/>
  <c r="I76" i="2" s="1"/>
  <c r="E63" i="2"/>
  <c r="E77" i="2" s="1"/>
  <c r="C77" i="2"/>
  <c r="F57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43" i="2"/>
  <c r="D57" i="2"/>
  <c r="C57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43" i="2"/>
  <c r="E57" i="2" s="1"/>
  <c r="G46" i="2" s="1"/>
  <c r="H46" i="2" s="1"/>
  <c r="I46" i="2" s="1"/>
  <c r="D37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3" i="2"/>
  <c r="E37" i="2" s="1"/>
  <c r="C37" i="2"/>
  <c r="F27" i="2" s="1"/>
  <c r="G204" i="2" l="1"/>
  <c r="H204" i="2" s="1"/>
  <c r="I204" i="2" s="1"/>
  <c r="J204" i="2" s="1"/>
  <c r="G205" i="2"/>
  <c r="H205" i="2" s="1"/>
  <c r="I205" i="2" s="1"/>
  <c r="G207" i="2"/>
  <c r="H207" i="2" s="1"/>
  <c r="I207" i="2" s="1"/>
  <c r="J207" i="2" s="1"/>
  <c r="G214" i="2"/>
  <c r="H214" i="2" s="1"/>
  <c r="I210" i="2"/>
  <c r="J210" i="2" s="1"/>
  <c r="G208" i="2"/>
  <c r="H208" i="2" s="1"/>
  <c r="I208" i="2" s="1"/>
  <c r="J208" i="2" s="1"/>
  <c r="G209" i="2"/>
  <c r="H209" i="2" s="1"/>
  <c r="I209" i="2" s="1"/>
  <c r="J209" i="2" s="1"/>
  <c r="G215" i="2"/>
  <c r="H215" i="2" s="1"/>
  <c r="I215" i="2" s="1"/>
  <c r="J215" i="2" s="1"/>
  <c r="I213" i="2"/>
  <c r="J213" i="2" s="1"/>
  <c r="I214" i="2"/>
  <c r="J214" i="2" s="1"/>
  <c r="G212" i="2"/>
  <c r="H212" i="2" s="1"/>
  <c r="I212" i="2" s="1"/>
  <c r="J212" i="2" s="1"/>
  <c r="G213" i="2"/>
  <c r="H213" i="2" s="1"/>
  <c r="G206" i="2"/>
  <c r="H206" i="2" s="1"/>
  <c r="I206" i="2" s="1"/>
  <c r="J206" i="2" s="1"/>
  <c r="I216" i="2"/>
  <c r="J216" i="2" s="1"/>
  <c r="G211" i="2"/>
  <c r="H211" i="2" s="1"/>
  <c r="I211" i="2" s="1"/>
  <c r="J211" i="2" s="1"/>
  <c r="G216" i="2"/>
  <c r="H216" i="2" s="1"/>
  <c r="G203" i="2"/>
  <c r="H203" i="2" s="1"/>
  <c r="I203" i="2" s="1"/>
  <c r="J203" i="2" s="1"/>
  <c r="G134" i="2"/>
  <c r="H134" i="2" s="1"/>
  <c r="I134" i="2" s="1"/>
  <c r="G130" i="2"/>
  <c r="H130" i="2" s="1"/>
  <c r="I130" i="2" s="1"/>
  <c r="G126" i="2"/>
  <c r="H126" i="2" s="1"/>
  <c r="I126" i="2" s="1"/>
  <c r="G133" i="2"/>
  <c r="H133" i="2" s="1"/>
  <c r="I133" i="2" s="1"/>
  <c r="G129" i="2"/>
  <c r="H129" i="2" s="1"/>
  <c r="I129" i="2" s="1"/>
  <c r="G125" i="2"/>
  <c r="H125" i="2" s="1"/>
  <c r="I125" i="2" s="1"/>
  <c r="G136" i="2"/>
  <c r="H136" i="2" s="1"/>
  <c r="I136" i="2" s="1"/>
  <c r="G132" i="2"/>
  <c r="H132" i="2" s="1"/>
  <c r="I132" i="2" s="1"/>
  <c r="G128" i="2"/>
  <c r="H128" i="2" s="1"/>
  <c r="I128" i="2" s="1"/>
  <c r="G124" i="2"/>
  <c r="H124" i="2" s="1"/>
  <c r="I124" i="2" s="1"/>
  <c r="G135" i="2"/>
  <c r="H135" i="2" s="1"/>
  <c r="I135" i="2" s="1"/>
  <c r="G131" i="2"/>
  <c r="H131" i="2" s="1"/>
  <c r="I131" i="2" s="1"/>
  <c r="G127" i="2"/>
  <c r="H127" i="2" s="1"/>
  <c r="I127" i="2" s="1"/>
  <c r="G123" i="2"/>
  <c r="G137" i="2" s="1"/>
  <c r="G115" i="2"/>
  <c r="H115" i="2" s="1"/>
  <c r="I115" i="2" s="1"/>
  <c r="G111" i="2"/>
  <c r="H111" i="2" s="1"/>
  <c r="I111" i="2" s="1"/>
  <c r="G107" i="2"/>
  <c r="H107" i="2" s="1"/>
  <c r="I107" i="2" s="1"/>
  <c r="G113" i="2"/>
  <c r="H113" i="2" s="1"/>
  <c r="I113" i="2" s="1"/>
  <c r="G106" i="2"/>
  <c r="H106" i="2" s="1"/>
  <c r="I106" i="2" s="1"/>
  <c r="G114" i="2"/>
  <c r="H114" i="2" s="1"/>
  <c r="I114" i="2" s="1"/>
  <c r="G104" i="2"/>
  <c r="H104" i="2" s="1"/>
  <c r="I104" i="2" s="1"/>
  <c r="G108" i="2"/>
  <c r="H108" i="2" s="1"/>
  <c r="I108" i="2" s="1"/>
  <c r="G112" i="2"/>
  <c r="H112" i="2" s="1"/>
  <c r="I112" i="2" s="1"/>
  <c r="G116" i="2"/>
  <c r="H116" i="2" s="1"/>
  <c r="I116" i="2" s="1"/>
  <c r="G110" i="2"/>
  <c r="H110" i="2" s="1"/>
  <c r="I110" i="2" s="1"/>
  <c r="G109" i="2"/>
  <c r="H109" i="2" s="1"/>
  <c r="I109" i="2" s="1"/>
  <c r="G105" i="2"/>
  <c r="H105" i="2" s="1"/>
  <c r="I105" i="2" s="1"/>
  <c r="G103" i="2"/>
  <c r="G95" i="2"/>
  <c r="H95" i="2" s="1"/>
  <c r="I95" i="2" s="1"/>
  <c r="G91" i="2"/>
  <c r="H91" i="2" s="1"/>
  <c r="I91" i="2" s="1"/>
  <c r="G87" i="2"/>
  <c r="H87" i="2" s="1"/>
  <c r="I87" i="2" s="1"/>
  <c r="G94" i="2"/>
  <c r="H94" i="2" s="1"/>
  <c r="I94" i="2" s="1"/>
  <c r="G90" i="2"/>
  <c r="H90" i="2" s="1"/>
  <c r="I90" i="2" s="1"/>
  <c r="G86" i="2"/>
  <c r="H86" i="2" s="1"/>
  <c r="I86" i="2" s="1"/>
  <c r="G93" i="2"/>
  <c r="H93" i="2" s="1"/>
  <c r="I93" i="2" s="1"/>
  <c r="G89" i="2"/>
  <c r="H89" i="2" s="1"/>
  <c r="I89" i="2" s="1"/>
  <c r="G85" i="2"/>
  <c r="H85" i="2" s="1"/>
  <c r="I85" i="2" s="1"/>
  <c r="G96" i="2"/>
  <c r="H96" i="2" s="1"/>
  <c r="I96" i="2" s="1"/>
  <c r="G92" i="2"/>
  <c r="H92" i="2" s="1"/>
  <c r="I92" i="2" s="1"/>
  <c r="G88" i="2"/>
  <c r="H88" i="2" s="1"/>
  <c r="I88" i="2" s="1"/>
  <c r="G84" i="2"/>
  <c r="H84" i="2" s="1"/>
  <c r="I84" i="2" s="1"/>
  <c r="G83" i="2"/>
  <c r="G73" i="2"/>
  <c r="H73" i="2" s="1"/>
  <c r="I73" i="2" s="1"/>
  <c r="G69" i="2"/>
  <c r="H69" i="2" s="1"/>
  <c r="I69" i="2" s="1"/>
  <c r="G65" i="2"/>
  <c r="H65" i="2" s="1"/>
  <c r="I65" i="2" s="1"/>
  <c r="G75" i="2"/>
  <c r="H75" i="2" s="1"/>
  <c r="I75" i="2" s="1"/>
  <c r="G71" i="2"/>
  <c r="H71" i="2" s="1"/>
  <c r="I71" i="2" s="1"/>
  <c r="G67" i="2"/>
  <c r="H67" i="2" s="1"/>
  <c r="I67" i="2" s="1"/>
  <c r="G63" i="2"/>
  <c r="G45" i="2"/>
  <c r="H45" i="2" s="1"/>
  <c r="I45" i="2" s="1"/>
  <c r="G53" i="2"/>
  <c r="H53" i="2" s="1"/>
  <c r="I53" i="2" s="1"/>
  <c r="G49" i="2"/>
  <c r="H49" i="2" s="1"/>
  <c r="I49" i="2" s="1"/>
  <c r="G43" i="2"/>
  <c r="H43" i="2" s="1"/>
  <c r="I43" i="2"/>
  <c r="G56" i="2"/>
  <c r="H56" i="2" s="1"/>
  <c r="I56" i="2" s="1"/>
  <c r="G48" i="2"/>
  <c r="H48" i="2" s="1"/>
  <c r="I48" i="2" s="1"/>
  <c r="G55" i="2"/>
  <c r="H55" i="2" s="1"/>
  <c r="I55" i="2" s="1"/>
  <c r="G51" i="2"/>
  <c r="H51" i="2" s="1"/>
  <c r="I51" i="2" s="1"/>
  <c r="G47" i="2"/>
  <c r="H47" i="2" s="1"/>
  <c r="I47" i="2" s="1"/>
  <c r="G52" i="2"/>
  <c r="H52" i="2" s="1"/>
  <c r="I52" i="2" s="1"/>
  <c r="G44" i="2"/>
  <c r="H44" i="2" s="1"/>
  <c r="I44" i="2" s="1"/>
  <c r="G54" i="2"/>
  <c r="H54" i="2" s="1"/>
  <c r="I54" i="2" s="1"/>
  <c r="G50" i="2"/>
  <c r="H50" i="2" s="1"/>
  <c r="I50" i="2" s="1"/>
  <c r="H83" i="2"/>
  <c r="H123" i="2"/>
  <c r="I143" i="2"/>
  <c r="G156" i="2"/>
  <c r="H156" i="2" s="1"/>
  <c r="I156" i="2" s="1"/>
  <c r="G152" i="2"/>
  <c r="H152" i="2" s="1"/>
  <c r="I152" i="2" s="1"/>
  <c r="G148" i="2"/>
  <c r="H148" i="2" s="1"/>
  <c r="I148" i="2" s="1"/>
  <c r="G34" i="2"/>
  <c r="H34" i="2" s="1"/>
  <c r="I34" i="2" s="1"/>
  <c r="G30" i="2"/>
  <c r="H30" i="2" s="1"/>
  <c r="G26" i="2"/>
  <c r="H26" i="2" s="1"/>
  <c r="I26" i="2" s="1"/>
  <c r="G25" i="2"/>
  <c r="H25" i="2" s="1"/>
  <c r="G24" i="2"/>
  <c r="H24" i="2" s="1"/>
  <c r="G33" i="2"/>
  <c r="H33" i="2" s="1"/>
  <c r="G29" i="2"/>
  <c r="H29" i="2" s="1"/>
  <c r="G36" i="2"/>
  <c r="H36" i="2" s="1"/>
  <c r="G32" i="2"/>
  <c r="H32" i="2" s="1"/>
  <c r="G28" i="2"/>
  <c r="H28" i="2" s="1"/>
  <c r="G35" i="2"/>
  <c r="H35" i="2" s="1"/>
  <c r="I35" i="2" s="1"/>
  <c r="G31" i="2"/>
  <c r="H31" i="2" s="1"/>
  <c r="G27" i="2"/>
  <c r="H27" i="2" s="1"/>
  <c r="I27" i="2" s="1"/>
  <c r="F34" i="2"/>
  <c r="F30" i="2"/>
  <c r="F26" i="2"/>
  <c r="F23" i="2"/>
  <c r="F33" i="2"/>
  <c r="F29" i="2"/>
  <c r="F25" i="2"/>
  <c r="G23" i="2"/>
  <c r="F36" i="2"/>
  <c r="F32" i="2"/>
  <c r="F28" i="2"/>
  <c r="F24" i="2"/>
  <c r="F35" i="2"/>
  <c r="F31" i="2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24" i="1"/>
  <c r="Y24" i="1" s="1"/>
  <c r="U21" i="1"/>
  <c r="V21" i="1" s="1"/>
  <c r="J205" i="2" l="1"/>
  <c r="I217" i="2"/>
  <c r="I218" i="2" s="1"/>
  <c r="C231" i="2" s="1"/>
  <c r="G117" i="2"/>
  <c r="H103" i="2"/>
  <c r="G97" i="2"/>
  <c r="G77" i="2"/>
  <c r="H63" i="2"/>
  <c r="G57" i="2"/>
  <c r="I57" i="2"/>
  <c r="I58" i="2" s="1"/>
  <c r="C223" i="2" s="1"/>
  <c r="H57" i="2"/>
  <c r="H97" i="2"/>
  <c r="I83" i="2"/>
  <c r="I97" i="2" s="1"/>
  <c r="I98" i="2" s="1"/>
  <c r="C225" i="2" s="1"/>
  <c r="I123" i="2"/>
  <c r="I137" i="2" s="1"/>
  <c r="I138" i="2" s="1"/>
  <c r="C227" i="2" s="1"/>
  <c r="H137" i="2"/>
  <c r="G157" i="2"/>
  <c r="I157" i="2"/>
  <c r="I158" i="2" s="1"/>
  <c r="H157" i="2"/>
  <c r="F37" i="2"/>
  <c r="I32" i="2"/>
  <c r="I24" i="2"/>
  <c r="I31" i="2"/>
  <c r="I36" i="2"/>
  <c r="I25" i="2"/>
  <c r="H23" i="2"/>
  <c r="G37" i="2"/>
  <c r="I29" i="2"/>
  <c r="I28" i="2"/>
  <c r="I33" i="2"/>
  <c r="I30" i="2"/>
  <c r="C233" i="2" l="1"/>
  <c r="D233" i="2" s="1"/>
  <c r="C232" i="2"/>
  <c r="I103" i="2"/>
  <c r="I117" i="2" s="1"/>
  <c r="I118" i="2" s="1"/>
  <c r="C226" i="2" s="1"/>
  <c r="H117" i="2"/>
  <c r="H77" i="2"/>
  <c r="I63" i="2"/>
  <c r="I77" i="2" s="1"/>
  <c r="I78" i="2" s="1"/>
  <c r="C224" i="2" s="1"/>
  <c r="I23" i="2"/>
  <c r="I37" i="2" s="1"/>
  <c r="C222" i="2" s="1"/>
  <c r="H37" i="2"/>
</calcChain>
</file>

<file path=xl/sharedStrings.xml><?xml version="1.0" encoding="utf-8"?>
<sst xmlns="http://schemas.openxmlformats.org/spreadsheetml/2006/main" count="401" uniqueCount="99">
  <si>
    <t>KABUPATEN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</si>
  <si>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</si>
  <si>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</si>
  <si>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</si>
  <si>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</si>
  <si>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</si>
  <si>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</si>
  <si>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</si>
  <si>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</si>
  <si>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</si>
  <si>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</si>
  <si>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</si>
  <si>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</si>
  <si>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</si>
  <si>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PALANGKA RAYA</t>
  </si>
  <si>
    <t>PDRB PER KAPITA</t>
  </si>
  <si>
    <t>Peluang Penduduk Pi/ΣP</t>
  </si>
  <si>
    <t>Simpangan Nilai Tengah Pendapatan per Kapita (Yi-ў)</t>
  </si>
  <si>
    <t>Kuadrat Simpangan Nilai Tengah Pendapatan per Kapita (Yi-ў)^2</t>
  </si>
  <si>
    <t>Peluang Penduduk x Kuadrat Simpangan Nilai Tengah Pendapatan per Kapita (Pi/ΣP)*(Yi-ў)^2</t>
  </si>
  <si>
    <t>PDRB 2007</t>
  </si>
  <si>
    <t>PDRB 2008</t>
  </si>
  <si>
    <t>PDRB 2009</t>
  </si>
  <si>
    <t>PDRB 2010</t>
  </si>
  <si>
    <t>PDRB 2011</t>
  </si>
  <si>
    <t>PDRB 2012</t>
  </si>
  <si>
    <t>PDRB 2013</t>
  </si>
  <si>
    <t>PDRB 2014</t>
  </si>
  <si>
    <t>PDRB 2015</t>
  </si>
  <si>
    <t>PENDUDUK 2014 (JIWA)</t>
  </si>
  <si>
    <t>PENDUDUK 2007  (JIWA)</t>
  </si>
  <si>
    <t>PENDUDUK 2008  (JIWA)</t>
  </si>
  <si>
    <t>PENDUDUK 2009  (JIWA)</t>
  </si>
  <si>
    <t>PENDUDUK 2010  (JIWA)</t>
  </si>
  <si>
    <t>PENDUDUK 2011  (JIWA)</t>
  </si>
  <si>
    <t>PENDUDUK 2012  (JIWA)</t>
  </si>
  <si>
    <t>PENDUDUK 2013  (JIWA)</t>
  </si>
  <si>
    <t>PENDUDUK 2015 (JIWA)</t>
  </si>
  <si>
    <t>PDRB 2006</t>
  </si>
  <si>
    <t>PENDUDUK 2006 (JIWA)</t>
  </si>
  <si>
    <t>PDRB 2016</t>
  </si>
  <si>
    <t>NO</t>
  </si>
  <si>
    <t>TAHUN 2007</t>
  </si>
  <si>
    <t>INDEK WILLIAMSON</t>
  </si>
  <si>
    <t>JUMLAH</t>
  </si>
  <si>
    <t>TAHUN 2008</t>
  </si>
  <si>
    <t>TAHUN 2006</t>
  </si>
  <si>
    <t>TAHUN 2009</t>
  </si>
  <si>
    <t>TAHUN 2010</t>
  </si>
  <si>
    <t>TAHUN 2011</t>
  </si>
  <si>
    <t>PDRB PER KAPITA (Yi)</t>
  </si>
  <si>
    <t>TAHUN 2012</t>
  </si>
  <si>
    <t>TAHUN 2013</t>
  </si>
  <si>
    <t>TAHUN 2014</t>
  </si>
  <si>
    <t>TAHUN 2015</t>
  </si>
  <si>
    <t>PENDUDUK 2016 (JIWA)</t>
  </si>
  <si>
    <t>TAHUN 2016</t>
  </si>
  <si>
    <t>[Seri 2010] PDRB Atas Dasar Harga Konstan Menurut Kabupaten/Kota Provinsi Kalimantan Tengah, 2010-2016</t>
  </si>
  <si>
    <r>
      <t>(Juta Rupiah</t>
    </r>
    <r>
      <rPr>
        <b/>
        <sz val="10"/>
        <rFont val="Calibri"/>
        <family val="2"/>
      </rPr>
      <t>)</t>
    </r>
  </si>
  <si>
    <t>Regency/Municipality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</si>
  <si>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</si>
  <si>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</si>
  <si>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</si>
  <si>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</si>
  <si>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</si>
  <si>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</si>
  <si>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</si>
  <si>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</si>
  <si>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</si>
  <si>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</si>
  <si>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</si>
  <si>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</si>
  <si>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</si>
  <si>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Palangka Raya</t>
  </si>
  <si>
    <t>10699 937,9</t>
  </si>
  <si>
    <t>14936 278,2</t>
  </si>
  <si>
    <t>8842 184,6</t>
  </si>
  <si>
    <t>KALIMANTAN TENGAH</t>
  </si>
  <si>
    <t>PDRB PER KAPITA 2008</t>
  </si>
  <si>
    <t>PDRB PER KAPITA 2009</t>
  </si>
  <si>
    <t>PDRB PER KAPITA 2010</t>
  </si>
  <si>
    <t>PDRB PER KAPITA 2011</t>
  </si>
  <si>
    <t>PDRB PER KAPITA 2012</t>
  </si>
  <si>
    <t>PDRB PER KAPITA 2013</t>
  </si>
  <si>
    <t>PDRB PER KAPITA 2014</t>
  </si>
  <si>
    <t>PDRB PER KAPITA 2015</t>
  </si>
  <si>
    <t>PDRB PER KAPITA 2016</t>
  </si>
  <si>
    <t>LAJU PERTUMBUHAN PDRB</t>
  </si>
  <si>
    <t>RATA - RATA</t>
  </si>
  <si>
    <t>Indek Williamson Tahun</t>
  </si>
  <si>
    <t>Rata - rata</t>
  </si>
  <si>
    <t>Pertumbuhan Ekonomi</t>
  </si>
  <si>
    <t>Ketimpangan Wilayah (Indeks Williamson)</t>
  </si>
  <si>
    <t>Tahun</t>
  </si>
  <si>
    <t>No</t>
  </si>
  <si>
    <t>PDRB ADHK</t>
  </si>
  <si>
    <t>Kalimantan Tengah</t>
  </si>
  <si>
    <t>Laju pertumbuhan PDRBP 2008 - 2016</t>
  </si>
  <si>
    <t>Kabupaten/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</si>
</sst>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#,##0.00000"/>
    <numFmt numFmtId="166" formatCode="#,##0.000000"/>
    <numFmt numFmtId="167" formatCode="0.000"/>
  </numFmts>
  <fonts count="2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1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4" borderId="0" xfId="0" applyFill="1"/>
    <xf numFmtId="164" fontId="0" fillId="0" borderId="0" xfId="0" applyNumberFormat="1" applyFill="1"/>
    <xf numFmtId="3" fontId="0" fillId="0" borderId="0" xfId="0" applyNumberForma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0" fillId="0" borderId="0" xfId="0"/>
    <xf numFmtId="164" fontId="7" fillId="0" borderId="0" xfId="0" applyNumberFormat="1" applyFont="1" applyFill="1" applyAlignment="1">
      <alignment horizontal="right" vertical="center" indent="1"/>
    </xf>
    <xf numFmtId="164" fontId="8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indent="1"/>
    </xf>
    <xf numFmtId="0" fontId="10" fillId="2" borderId="0" xfId="0" applyFont="1" applyFill="1"/>
    <xf numFmtId="0" fontId="9" fillId="5" borderId="0" xfId="0" applyFont="1" applyFill="1" applyAlignment="1">
      <alignment wrapText="1"/>
    </xf>
    <xf numFmtId="0" fontId="11" fillId="2" borderId="0" xfId="0" applyFont="1" applyFill="1"/>
    <xf numFmtId="0" fontId="9" fillId="5" borderId="2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11" fillId="2" borderId="3" xfId="0" applyFont="1" applyFill="1" applyBorder="1"/>
    <xf numFmtId="0" fontId="11" fillId="2" borderId="4" xfId="0" applyFont="1" applyFill="1" applyBorder="1"/>
    <xf numFmtId="0" fontId="0" fillId="0" borderId="1" xfId="0" applyBorder="1"/>
    <xf numFmtId="0" fontId="5" fillId="0" borderId="1" xfId="0" applyFont="1" applyFill="1" applyBorder="1" applyAlignment="1">
      <alignment horizontal="right" vertical="center" wrapText="1"/>
    </xf>
    <xf numFmtId="164" fontId="0" fillId="0" borderId="1" xfId="0" applyNumberFormat="1" applyBorder="1"/>
    <xf numFmtId="0" fontId="0" fillId="0" borderId="1" xfId="0" applyFill="1" applyBorder="1" applyAlignment="1">
      <alignment horizontal="right" vertical="center" wrapText="1"/>
    </xf>
    <xf numFmtId="0" fontId="11" fillId="0" borderId="1" xfId="0" applyFont="1" applyBorder="1"/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5" xfId="0" applyBorder="1"/>
    <xf numFmtId="0" fontId="11" fillId="0" borderId="5" xfId="0" applyFont="1" applyBorder="1"/>
    <xf numFmtId="0" fontId="11" fillId="2" borderId="5" xfId="0" applyFont="1" applyFill="1" applyBorder="1"/>
    <xf numFmtId="0" fontId="9" fillId="3" borderId="2" xfId="0" applyFont="1" applyFill="1" applyBorder="1" applyAlignment="1">
      <alignment wrapText="1"/>
    </xf>
    <xf numFmtId="3" fontId="0" fillId="0" borderId="1" xfId="0" applyNumberFormat="1" applyBorder="1"/>
    <xf numFmtId="166" fontId="0" fillId="0" borderId="1" xfId="0" applyNumberFormat="1" applyBorder="1"/>
    <xf numFmtId="3" fontId="0" fillId="2" borderId="1" xfId="0" applyNumberFormat="1" applyFill="1" applyBorder="1"/>
    <xf numFmtId="165" fontId="0" fillId="0" borderId="1" xfId="0" applyNumberFormat="1" applyBorder="1"/>
    <xf numFmtId="164" fontId="0" fillId="0" borderId="1" xfId="0" applyNumberFormat="1" applyFill="1" applyBorder="1"/>
    <xf numFmtId="165" fontId="0" fillId="6" borderId="1" xfId="0" applyNumberFormat="1" applyFill="1" applyBorder="1"/>
    <xf numFmtId="164" fontId="7" fillId="0" borderId="1" xfId="0" applyNumberFormat="1" applyFont="1" applyFill="1" applyBorder="1" applyAlignment="1">
      <alignment horizontal="right" vertical="center" indent="1"/>
    </xf>
    <xf numFmtId="164" fontId="8" fillId="0" borderId="1" xfId="0" applyNumberFormat="1" applyFont="1" applyFill="1" applyBorder="1" applyAlignment="1">
      <alignment horizontal="right" vertical="center" indent="1"/>
    </xf>
    <xf numFmtId="0" fontId="12" fillId="2" borderId="1" xfId="0" applyFont="1" applyFill="1" applyBorder="1"/>
    <xf numFmtId="0" fontId="19" fillId="2" borderId="0" xfId="0" applyFont="1" applyFill="1" applyAlignment="1">
      <alignment horizontal="right" vertical="center" indent="1"/>
    </xf>
    <xf numFmtId="0" fontId="18" fillId="2" borderId="0" xfId="6" applyFont="1" applyFill="1" applyBorder="1" applyAlignment="1" applyProtection="1">
      <alignment vertical="center"/>
      <protection locked="0"/>
    </xf>
    <xf numFmtId="0" fontId="14" fillId="0" borderId="0" xfId="10" applyFont="1" applyFill="1" applyProtection="1">
      <protection locked="0"/>
    </xf>
    <xf numFmtId="0" fontId="15" fillId="0" borderId="0" xfId="10" applyFont="1" applyFill="1" applyAlignment="1" applyProtection="1">
      <alignment horizontal="left" vertical="center"/>
      <protection locked="0"/>
    </xf>
    <xf numFmtId="0" fontId="14" fillId="0" borderId="0" xfId="10" applyFont="1" applyFill="1" applyAlignment="1" applyProtection="1">
      <alignment vertical="top"/>
      <protection locked="0"/>
    </xf>
    <xf numFmtId="0" fontId="16" fillId="7" borderId="6" xfId="10" applyFont="1" applyFill="1" applyBorder="1" applyAlignment="1" applyProtection="1">
      <alignment horizontal="center" vertical="center" wrapText="1"/>
      <protection locked="0"/>
    </xf>
    <xf numFmtId="0" fontId="17" fillId="7" borderId="7" xfId="10" applyFont="1" applyFill="1" applyBorder="1" applyAlignment="1" applyProtection="1">
      <alignment horizontal="center" vertical="center"/>
      <protection locked="0"/>
    </xf>
    <xf numFmtId="0" fontId="17" fillId="7" borderId="8" xfId="10" applyFont="1" applyFill="1" applyBorder="1" applyAlignment="1" applyProtection="1">
      <alignment horizontal="center" vertical="center"/>
      <protection locked="0"/>
    </xf>
    <xf numFmtId="0" fontId="18" fillId="0" borderId="0" xfId="6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right" vertical="center" indent="1"/>
    </xf>
    <xf numFmtId="0" fontId="18" fillId="8" borderId="0" xfId="6" applyFont="1" applyFill="1" applyBorder="1" applyAlignment="1" applyProtection="1">
      <alignment vertical="center"/>
      <protection locked="0"/>
    </xf>
    <xf numFmtId="0" fontId="19" fillId="8" borderId="0" xfId="0" applyFont="1" applyFill="1" applyAlignment="1">
      <alignment horizontal="right" vertical="center" indent="1"/>
    </xf>
    <xf numFmtId="0" fontId="18" fillId="0" borderId="0" xfId="6" applyFont="1" applyFill="1" applyBorder="1" applyAlignment="1" applyProtection="1">
      <alignment vertical="center"/>
      <protection locked="0"/>
    </xf>
    <xf numFmtId="0" fontId="18" fillId="8" borderId="0" xfId="6" applyFont="1" applyFill="1" applyBorder="1" applyAlignment="1" applyProtection="1">
      <alignment horizontal="left" vertical="center"/>
      <protection locked="0"/>
    </xf>
    <xf numFmtId="0" fontId="20" fillId="8" borderId="0" xfId="0" applyFont="1" applyFill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18" fillId="8" borderId="9" xfId="6" applyFont="1" applyFill="1" applyBorder="1" applyAlignment="1" applyProtection="1">
      <alignment vertical="center"/>
      <protection locked="0"/>
    </xf>
    <xf numFmtId="0" fontId="19" fillId="8" borderId="10" xfId="0" applyFont="1" applyFill="1" applyBorder="1" applyAlignment="1">
      <alignment horizontal="right" vertical="center" indent="1"/>
    </xf>
    <xf numFmtId="164" fontId="7" fillId="2" borderId="0" xfId="0" applyNumberFormat="1" applyFont="1" applyFill="1" applyAlignment="1"/>
    <xf numFmtId="164" fontId="7" fillId="2" borderId="0" xfId="0" applyNumberFormat="1" applyFont="1" applyFill="1" applyAlignment="1">
      <alignment vertical="center"/>
    </xf>
    <xf numFmtId="164" fontId="0" fillId="9" borderId="12" xfId="0" applyNumberFormat="1" applyFill="1" applyBorder="1"/>
    <xf numFmtId="164" fontId="0" fillId="9" borderId="13" xfId="0" applyNumberFormat="1" applyFill="1" applyBorder="1"/>
    <xf numFmtId="164" fontId="0" fillId="9" borderId="14" xfId="0" applyNumberFormat="1" applyFill="1" applyBorder="1"/>
    <xf numFmtId="164" fontId="7" fillId="9" borderId="13" xfId="0" applyNumberFormat="1" applyFont="1" applyFill="1" applyBorder="1" applyAlignment="1">
      <alignment vertical="center"/>
    </xf>
    <xf numFmtId="0" fontId="0" fillId="9" borderId="0" xfId="0" applyFill="1"/>
    <xf numFmtId="0" fontId="5" fillId="0" borderId="0" xfId="0" applyNumberFormat="1" applyFont="1" applyFill="1" applyAlignment="1">
      <alignment horizontal="right" vertical="center" wrapText="1"/>
    </xf>
    <xf numFmtId="0" fontId="0" fillId="0" borderId="0" xfId="0" applyNumberFormat="1"/>
    <xf numFmtId="0" fontId="0" fillId="0" borderId="0" xfId="0" applyNumberFormat="1" applyFill="1" applyAlignment="1">
      <alignment horizontal="right" vertical="center" wrapText="1"/>
    </xf>
    <xf numFmtId="0" fontId="0" fillId="2" borderId="0" xfId="0" applyNumberFormat="1" applyFill="1"/>
    <xf numFmtId="0" fontId="0" fillId="0" borderId="0" xfId="0" applyNumberFormat="1"/>
    <xf numFmtId="164" fontId="11" fillId="2" borderId="0" xfId="0" applyNumberFormat="1" applyFont="1" applyFill="1"/>
    <xf numFmtId="0" fontId="11" fillId="0" borderId="0" xfId="0" applyFont="1"/>
    <xf numFmtId="0" fontId="22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" fontId="11" fillId="0" borderId="1" xfId="0" applyNumberFormat="1" applyFon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1" xfId="0" applyFont="1" applyBorder="1"/>
    <xf numFmtId="167" fontId="0" fillId="0" borderId="0" xfId="0" applyNumberFormat="1"/>
    <xf numFmtId="167" fontId="0" fillId="2" borderId="0" xfId="0" applyNumberFormat="1" applyFill="1"/>
    <xf numFmtId="167" fontId="0" fillId="10" borderId="0" xfId="0" applyNumberFormat="1" applyFill="1"/>
    <xf numFmtId="0" fontId="15" fillId="0" borderId="0" xfId="10" applyFont="1" applyFill="1" applyAlignment="1" applyProtection="1">
      <alignment horizontal="center" vertical="center"/>
      <protection locked="0"/>
    </xf>
    <xf numFmtId="0" fontId="21" fillId="0" borderId="11" xfId="10" applyFont="1" applyFill="1" applyBorder="1" applyAlignment="1" applyProtection="1">
      <alignment horizontal="center" vertical="top"/>
      <protection locked="0"/>
    </xf>
    <xf numFmtId="2" fontId="1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3">
    <cellStyle name="Comma [0] 11" xfId="3"/>
    <cellStyle name="Comma [0] 2" xfId="4"/>
    <cellStyle name="Comma [0] 2 2" xfId="13"/>
    <cellStyle name="Comma [0] 2 3" xfId="14"/>
    <cellStyle name="Comma [0] 2 4" xfId="15"/>
    <cellStyle name="Comma 2" xfId="5"/>
    <cellStyle name="Comma 2 2" xfId="16"/>
    <cellStyle name="Comma 2 3" xfId="28"/>
    <cellStyle name="Comma 3" xfId="17"/>
    <cellStyle name="Comma 4" xfId="12"/>
    <cellStyle name="Comma 5" xfId="29"/>
    <cellStyle name="Normal" xfId="0" builtinId="0"/>
    <cellStyle name="Normal 11" xfId="6"/>
    <cellStyle name="Normal 12" xfId="7"/>
    <cellStyle name="Normal 17" xfId="8"/>
    <cellStyle name="Normal 18" xfId="9"/>
    <cellStyle name="Normal 2" xfId="1"/>
    <cellStyle name="Normal 2 2" xfId="2"/>
    <cellStyle name="Normal 2 2 2" xfId="10"/>
    <cellStyle name="Normal 2 2 3" xfId="19"/>
    <cellStyle name="Normal 2 2 4" xfId="30"/>
    <cellStyle name="Normal 2 3" xfId="11"/>
    <cellStyle name="Normal 2 3 2" xfId="20"/>
    <cellStyle name="Normal 2 3 3" xfId="32"/>
    <cellStyle name="Normal 2 4" xfId="21"/>
    <cellStyle name="Normal 2 5" xfId="22"/>
    <cellStyle name="Normal 2 6" xfId="18"/>
    <cellStyle name="Normal 2 7" xfId="31"/>
    <cellStyle name="Normal 3" xfId="23"/>
    <cellStyle name="Normal 3 2" xfId="24"/>
    <cellStyle name="Normal 4" xfId="25"/>
    <cellStyle name="Normal 5" xfId="27"/>
    <cellStyle name="Normal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TREND</a:t>
            </a:r>
            <a:r>
              <a:rPr lang="id-ID" baseline="0"/>
              <a:t> KETIMPANGAN REGIONAL KALIMANTAN TENGAH</a:t>
            </a:r>
          </a:p>
          <a:p>
            <a:pPr>
              <a:defRPr/>
            </a:pPr>
            <a:r>
              <a:rPr lang="id-ID" baseline="0"/>
              <a:t>2007-2016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D_OLAH!$C$221</c:f>
              <c:strCache>
                <c:ptCount val="1"/>
                <c:pt idx="0">
                  <c:v>Ketimpangan Wilayah (Indeks Williamson)</c:v>
                </c:pt>
              </c:strCache>
            </c:strRef>
          </c:tx>
          <c:marker>
            <c:symbol val="none"/>
          </c:marker>
          <c:dLbls>
            <c:numFmt formatCode="#,##0.0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D_OLAH!$B$222:$B$231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D_OLAH!$C$222:$C$231</c:f>
              <c:numCache>
                <c:formatCode>General</c:formatCode>
                <c:ptCount val="10"/>
                <c:pt idx="0">
                  <c:v>0.20748016126637428</c:v>
                </c:pt>
                <c:pt idx="1">
                  <c:v>0.20595571398560633</c:v>
                </c:pt>
                <c:pt idx="2">
                  <c:v>0.18055769907802374</c:v>
                </c:pt>
                <c:pt idx="3">
                  <c:v>0.22745102108042292</c:v>
                </c:pt>
                <c:pt idx="4">
                  <c:v>0.22465164922904535</c:v>
                </c:pt>
                <c:pt idx="5">
                  <c:v>0.22088309284179927</c:v>
                </c:pt>
                <c:pt idx="6">
                  <c:v>0.21757900798278448</c:v>
                </c:pt>
                <c:pt idx="7">
                  <c:v>0.21095597424866261</c:v>
                </c:pt>
                <c:pt idx="8">
                  <c:v>0.20404764199678765</c:v>
                </c:pt>
                <c:pt idx="9">
                  <c:v>0.1983349509014862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56544"/>
        <c:axId val="88620352"/>
      </c:lineChart>
      <c:catAx>
        <c:axId val="1093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620352"/>
        <c:crosses val="autoZero"/>
        <c:auto val="1"/>
        <c:lblAlgn val="ctr"/>
        <c:lblOffset val="100"/>
        <c:noMultiLvlLbl val="0"/>
      </c:catAx>
      <c:valAx>
        <c:axId val="88620352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INDEKS</a:t>
                </a:r>
                <a:r>
                  <a:rPr lang="id-ID" baseline="0"/>
                  <a:t> WILLIAMSON</a:t>
                </a:r>
                <a:endParaRPr lang="id-ID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3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Pembuktian</a:t>
            </a:r>
            <a:r>
              <a:rPr lang="id-ID" baseline="0"/>
              <a:t> Hipotesa Kuznet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D_OLAH!$D$221</c:f>
              <c:strCache>
                <c:ptCount val="1"/>
                <c:pt idx="0">
                  <c:v>Pertumbuhan Ekonomi</c:v>
                </c:pt>
              </c:strCache>
            </c:strRef>
          </c:tx>
          <c:marker>
            <c:symbol val="none"/>
          </c:marker>
          <c:cat>
            <c:numRef>
              <c:f>D_OLAH!$C$222:$C$231</c:f>
              <c:numCache>
                <c:formatCode>General</c:formatCode>
                <c:ptCount val="10"/>
                <c:pt idx="0">
                  <c:v>0.20748016126637428</c:v>
                </c:pt>
                <c:pt idx="1">
                  <c:v>0.20595571398560633</c:v>
                </c:pt>
                <c:pt idx="2">
                  <c:v>0.18055769907802374</c:v>
                </c:pt>
                <c:pt idx="3">
                  <c:v>0.22745102108042292</c:v>
                </c:pt>
                <c:pt idx="4">
                  <c:v>0.22465164922904535</c:v>
                </c:pt>
                <c:pt idx="5">
                  <c:v>0.22088309284179927</c:v>
                </c:pt>
                <c:pt idx="6">
                  <c:v>0.21757900798278448</c:v>
                </c:pt>
                <c:pt idx="7">
                  <c:v>0.21095597424866261</c:v>
                </c:pt>
                <c:pt idx="8">
                  <c:v>0.20404764199678765</c:v>
                </c:pt>
                <c:pt idx="9">
                  <c:v>0.1983349509014862</c:v>
                </c:pt>
              </c:numCache>
            </c:numRef>
          </c:cat>
          <c:val>
            <c:numRef>
              <c:f>D_OLAH!$D$222:$D$231</c:f>
              <c:numCache>
                <c:formatCode>General</c:formatCode>
                <c:ptCount val="10"/>
                <c:pt idx="0">
                  <c:v>6.06</c:v>
                </c:pt>
                <c:pt idx="1">
                  <c:v>6.17</c:v>
                </c:pt>
                <c:pt idx="2">
                  <c:v>5.57</c:v>
                </c:pt>
                <c:pt idx="3">
                  <c:v>6.5</c:v>
                </c:pt>
                <c:pt idx="4">
                  <c:v>6.77</c:v>
                </c:pt>
                <c:pt idx="5">
                  <c:v>6.69</c:v>
                </c:pt>
                <c:pt idx="6">
                  <c:v>7.37</c:v>
                </c:pt>
                <c:pt idx="7">
                  <c:v>6.21</c:v>
                </c:pt>
                <c:pt idx="8">
                  <c:v>7.01</c:v>
                </c:pt>
                <c:pt idx="9">
                  <c:v>6.36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58080"/>
        <c:axId val="110813760"/>
      </c:lineChart>
      <c:catAx>
        <c:axId val="109358080"/>
        <c:scaling>
          <c:orientation val="minMax"/>
        </c:scaling>
        <c:delete val="0"/>
        <c:axPos val="b"/>
        <c:numFmt formatCode="#,##0.0000" sourceLinked="0"/>
        <c:majorTickMark val="out"/>
        <c:minorTickMark val="none"/>
        <c:tickLblPos val="nextTo"/>
        <c:crossAx val="110813760"/>
        <c:crosses val="autoZero"/>
        <c:auto val="1"/>
        <c:lblAlgn val="ctr"/>
        <c:lblOffset val="100"/>
        <c:noMultiLvlLbl val="0"/>
      </c:catAx>
      <c:valAx>
        <c:axId val="110813760"/>
        <c:scaling>
          <c:orientation val="minMax"/>
          <c:max val="8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35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D_KAB!$A$8:$B$8</c:f>
              <c:strCache>
                <c:ptCount val="1"/>
                <c:pt idx="0">
                  <c:v>5 KATINGAN</c:v>
                </c:pt>
              </c:strCache>
            </c:strRef>
          </c:tx>
          <c:marker>
            <c:symbol val="none"/>
          </c:marker>
          <c:cat>
            <c:numRef>
              <c:f>D_KAB!$C$3:$K$3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D_KAB!$C$8:$K$8</c:f>
              <c:numCache>
                <c:formatCode>0.00</c:formatCode>
                <c:ptCount val="9"/>
                <c:pt idx="0">
                  <c:v>5.0895959270210477E-2</c:v>
                </c:pt>
                <c:pt idx="1">
                  <c:v>3.6432847939603441E-2</c:v>
                </c:pt>
                <c:pt idx="2">
                  <c:v>1.8399094673998597</c:v>
                </c:pt>
                <c:pt idx="3">
                  <c:v>1.8394043853057953</c:v>
                </c:pt>
                <c:pt idx="4">
                  <c:v>1.8637165272937752</c:v>
                </c:pt>
                <c:pt idx="5">
                  <c:v>1.9125478778705105</c:v>
                </c:pt>
                <c:pt idx="6">
                  <c:v>1.9169572251673033</c:v>
                </c:pt>
                <c:pt idx="7">
                  <c:v>1.9197153651262266</c:v>
                </c:pt>
                <c:pt idx="8">
                  <c:v>1.9164614168179464</c:v>
                </c:pt>
              </c:numCache>
            </c:numRef>
          </c:val>
          <c:smooth val="0"/>
        </c:ser>
        <c:ser>
          <c:idx val="13"/>
          <c:order val="1"/>
          <c:tx>
            <c:strRef>
              <c:f>D_KAB!$A$15:$B$15</c:f>
              <c:strCache>
                <c:ptCount val="1"/>
                <c:pt idx="0">
                  <c:v>12 SERUYAN</c:v>
                </c:pt>
              </c:strCache>
            </c:strRef>
          </c:tx>
          <c:marker>
            <c:symbol val="none"/>
          </c:marker>
          <c:cat>
            <c:numRef>
              <c:f>D_KAB!$C$3:$K$3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D_KAB!$C$15:$K$15</c:f>
              <c:numCache>
                <c:formatCode>0.00</c:formatCode>
                <c:ptCount val="9"/>
                <c:pt idx="0">
                  <c:v>0.49178883401104917</c:v>
                </c:pt>
                <c:pt idx="1">
                  <c:v>0.24786972726974635</c:v>
                </c:pt>
                <c:pt idx="2">
                  <c:v>7.0770649323605189E-2</c:v>
                </c:pt>
                <c:pt idx="3">
                  <c:v>0.20783551736575095</c:v>
                </c:pt>
                <c:pt idx="4">
                  <c:v>0.42705262767900676</c:v>
                </c:pt>
                <c:pt idx="5">
                  <c:v>0.61725141452555143</c:v>
                </c:pt>
                <c:pt idx="6">
                  <c:v>0.85341235001898064</c:v>
                </c:pt>
                <c:pt idx="7">
                  <c:v>1.1117067479441365</c:v>
                </c:pt>
                <c:pt idx="8">
                  <c:v>1.3959249111366259</c:v>
                </c:pt>
              </c:numCache>
            </c:numRef>
          </c:val>
          <c:smooth val="0"/>
        </c:ser>
        <c:ser>
          <c:idx val="14"/>
          <c:order val="2"/>
          <c:tx>
            <c:strRef>
              <c:f>D_KAB!$A$16:$B$16</c:f>
              <c:strCache>
                <c:ptCount val="1"/>
                <c:pt idx="0">
                  <c:v>13 KOTAWARINGIN TIMUR</c:v>
                </c:pt>
              </c:strCache>
            </c:strRef>
          </c:tx>
          <c:marker>
            <c:symbol val="none"/>
          </c:marker>
          <c:cat>
            <c:numRef>
              <c:f>D_KAB!$C$3:$K$3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D_KAB!$C$16:$K$16</c:f>
              <c:numCache>
                <c:formatCode>0.00</c:formatCode>
                <c:ptCount val="9"/>
                <c:pt idx="0">
                  <c:v>0.12132093131707866</c:v>
                </c:pt>
                <c:pt idx="1">
                  <c:v>0.20090799502541984</c:v>
                </c:pt>
                <c:pt idx="2">
                  <c:v>0.8276789038508795</c:v>
                </c:pt>
                <c:pt idx="3">
                  <c:v>0.4431745534477356</c:v>
                </c:pt>
                <c:pt idx="4">
                  <c:v>0.3807389182410007</c:v>
                </c:pt>
                <c:pt idx="5">
                  <c:v>0.27598564759140726</c:v>
                </c:pt>
                <c:pt idx="6">
                  <c:v>0.16712841258092972</c:v>
                </c:pt>
                <c:pt idx="7">
                  <c:v>1.8930733235048302E-3</c:v>
                </c:pt>
                <c:pt idx="8">
                  <c:v>0.22320812545513141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33504"/>
        <c:axId val="110815488"/>
      </c:lineChart>
      <c:catAx>
        <c:axId val="110933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0815488"/>
        <c:crosses val="autoZero"/>
        <c:auto val="1"/>
        <c:lblAlgn val="ctr"/>
        <c:lblOffset val="100"/>
        <c:noMultiLvlLbl val="0"/>
      </c:catAx>
      <c:valAx>
        <c:axId val="110815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93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Perkembangan PDRB Perkapita Provinsi</a:t>
            </a:r>
            <a:r>
              <a:rPr lang="id-ID" baseline="0"/>
              <a:t> Kalimantan Tengah</a:t>
            </a:r>
            <a:r>
              <a:rPr lang="id-ID"/>
              <a:t> Tahun 2008 - 2016</a:t>
            </a:r>
          </a:p>
        </c:rich>
      </c:tx>
      <c:layout>
        <c:manualLayout>
          <c:xMode val="edge"/>
          <c:yMode val="edge"/>
          <c:x val="5.2198581560283688E-2"/>
          <c:y val="9.999994750658923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PDRBP!$B$3</c:f>
              <c:strCache>
                <c:ptCount val="1"/>
                <c:pt idx="0">
                  <c:v>Kotawaringin Barat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PDRBP!$C$3:$G$3</c:f>
              <c:numCache>
                <c:formatCode>0,000</c:formatCode>
                <c:ptCount val="5"/>
                <c:pt idx="0">
                  <c:v>10.097171776254161</c:v>
                </c:pt>
                <c:pt idx="1">
                  <c:v>30.446917002752297</c:v>
                </c:pt>
                <c:pt idx="2">
                  <c:v>32.566379209486165</c:v>
                </c:pt>
                <c:pt idx="3">
                  <c:v>34.955393151330156</c:v>
                </c:pt>
                <c:pt idx="4">
                  <c:v>37.319202759544353</c:v>
                </c:pt>
              </c:numCache>
            </c:numRef>
          </c:val>
        </c:ser>
        <c:ser>
          <c:idx val="2"/>
          <c:order val="1"/>
          <c:tx>
            <c:strRef>
              <c:f>PDRBP!$B$4</c:f>
              <c:strCache>
                <c:ptCount val="1"/>
                <c:pt idx="0">
                  <c:v>Kotawaringin Timur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PDRBP!$C$4:$G$4</c:f>
              <c:numCache>
                <c:formatCode>0,000</c:formatCode>
                <c:ptCount val="5"/>
                <c:pt idx="0">
                  <c:v>8.1064427466347357</c:v>
                </c:pt>
                <c:pt idx="1">
                  <c:v>24.960989115758444</c:v>
                </c:pt>
                <c:pt idx="2">
                  <c:v>28.060852160727823</c:v>
                </c:pt>
                <c:pt idx="3">
                  <c:v>30.894276356418704</c:v>
                </c:pt>
                <c:pt idx="4">
                  <c:v>34.235846574186979</c:v>
                </c:pt>
              </c:numCache>
            </c:numRef>
          </c:val>
        </c:ser>
        <c:ser>
          <c:idx val="3"/>
          <c:order val="2"/>
          <c:tx>
            <c:strRef>
              <c:f>PDRBP!$B$5</c:f>
              <c:strCache>
                <c:ptCount val="1"/>
                <c:pt idx="0">
                  <c:v>Kapuas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PDRBP!$C$5:$G$5</c:f>
              <c:numCache>
                <c:formatCode>0,000</c:formatCode>
                <c:ptCount val="5"/>
                <c:pt idx="0">
                  <c:v>5.7519968475462813</c:v>
                </c:pt>
                <c:pt idx="1">
                  <c:v>18.091875830436287</c:v>
                </c:pt>
                <c:pt idx="2">
                  <c:v>19.882816326530612</c:v>
                </c:pt>
                <c:pt idx="3">
                  <c:v>22.275175892507718</c:v>
                </c:pt>
                <c:pt idx="4">
                  <c:v>25.188323367792549</c:v>
                </c:pt>
              </c:numCache>
            </c:numRef>
          </c:val>
        </c:ser>
        <c:ser>
          <c:idx val="4"/>
          <c:order val="3"/>
          <c:tx>
            <c:strRef>
              <c:f>PDRBP!$B$6</c:f>
              <c:strCache>
                <c:ptCount val="1"/>
                <c:pt idx="0">
                  <c:v>Barito Selatan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PDRBP!$C$6:$G$6</c:f>
              <c:numCache>
                <c:formatCode>0,000</c:formatCode>
                <c:ptCount val="5"/>
                <c:pt idx="0">
                  <c:v>6.8441268643814732</c:v>
                </c:pt>
                <c:pt idx="1">
                  <c:v>21.708019141531324</c:v>
                </c:pt>
                <c:pt idx="2">
                  <c:v>23.793590446358653</c:v>
                </c:pt>
                <c:pt idx="3">
                  <c:v>25.87056251866257</c:v>
                </c:pt>
                <c:pt idx="4">
                  <c:v>28.161539788753526</c:v>
                </c:pt>
              </c:numCache>
            </c:numRef>
          </c:val>
        </c:ser>
        <c:ser>
          <c:idx val="5"/>
          <c:order val="4"/>
          <c:tx>
            <c:strRef>
              <c:f>PDRBP!$B$7</c:f>
              <c:strCache>
                <c:ptCount val="1"/>
                <c:pt idx="0">
                  <c:v>Barito Utara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PDRBP!$C$7:$G$7</c:f>
              <c:numCache>
                <c:formatCode>0,000</c:formatCode>
                <c:ptCount val="5"/>
                <c:pt idx="0">
                  <c:v>7.8492165138066659</c:v>
                </c:pt>
                <c:pt idx="1">
                  <c:v>34.805006045750289</c:v>
                </c:pt>
                <c:pt idx="2">
                  <c:v>39.027867256637172</c:v>
                </c:pt>
                <c:pt idx="3">
                  <c:v>43.304198595916269</c:v>
                </c:pt>
                <c:pt idx="4">
                  <c:v>46.796651090342678</c:v>
                </c:pt>
              </c:numCache>
            </c:numRef>
          </c:val>
        </c:ser>
        <c:ser>
          <c:idx val="6"/>
          <c:order val="5"/>
          <c:tx>
            <c:strRef>
              <c:f>PDRBP!$B$8</c:f>
              <c:strCache>
                <c:ptCount val="1"/>
                <c:pt idx="0">
                  <c:v>Sukamara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PDRBP!$C$8:$G$8</c:f>
              <c:numCache>
                <c:formatCode>0,000</c:formatCode>
                <c:ptCount val="5"/>
                <c:pt idx="0">
                  <c:v>12.919036416674508</c:v>
                </c:pt>
                <c:pt idx="1">
                  <c:v>37.056567004805125</c:v>
                </c:pt>
                <c:pt idx="2">
                  <c:v>38.189323828920571</c:v>
                </c:pt>
                <c:pt idx="3">
                  <c:v>39.776072570031957</c:v>
                </c:pt>
                <c:pt idx="4">
                  <c:v>41.429116235392321</c:v>
                </c:pt>
              </c:numCache>
            </c:numRef>
          </c:val>
        </c:ser>
        <c:ser>
          <c:idx val="7"/>
          <c:order val="6"/>
          <c:tx>
            <c:strRef>
              <c:f>PDRBP!$B$9</c:f>
              <c:strCache>
                <c:ptCount val="1"/>
                <c:pt idx="0">
                  <c:v>Lamandau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PDRBP!$C$9:$G$9</c:f>
              <c:numCache>
                <c:formatCode>0,000</c:formatCode>
                <c:ptCount val="5"/>
                <c:pt idx="0">
                  <c:v>8.8402230770522916</c:v>
                </c:pt>
                <c:pt idx="1">
                  <c:v>32.860643364610198</c:v>
                </c:pt>
                <c:pt idx="2">
                  <c:v>34.891690828402361</c:v>
                </c:pt>
                <c:pt idx="3">
                  <c:v>37.597956767597985</c:v>
                </c:pt>
                <c:pt idx="4">
                  <c:v>40.39795955882353</c:v>
                </c:pt>
              </c:numCache>
            </c:numRef>
          </c:val>
        </c:ser>
        <c:ser>
          <c:idx val="8"/>
          <c:order val="7"/>
          <c:tx>
            <c:strRef>
              <c:f>PDRBP!$B$10</c:f>
              <c:strCache>
                <c:ptCount val="1"/>
                <c:pt idx="0">
                  <c:v>Seruyan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PDRBP!$C$10:$G$10</c:f>
              <c:numCache>
                <c:formatCode>0,000</c:formatCode>
                <c:ptCount val="5"/>
                <c:pt idx="0">
                  <c:v>5.9577347433211107</c:v>
                </c:pt>
                <c:pt idx="1">
                  <c:v>27.226345127241284</c:v>
                </c:pt>
                <c:pt idx="2">
                  <c:v>27.322045348080678</c:v>
                </c:pt>
                <c:pt idx="3">
                  <c:v>28.044176445672083</c:v>
                </c:pt>
                <c:pt idx="4">
                  <c:v>28.47527467403885</c:v>
                </c:pt>
              </c:numCache>
            </c:numRef>
          </c:val>
        </c:ser>
        <c:ser>
          <c:idx val="9"/>
          <c:order val="8"/>
          <c:tx>
            <c:strRef>
              <c:f>PDRBP!$B$11</c:f>
              <c:strCache>
                <c:ptCount val="1"/>
                <c:pt idx="0">
                  <c:v>Katingan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PDRBP!$C$11:$G$11</c:f>
              <c:numCache>
                <c:formatCode>0,000</c:formatCode>
                <c:ptCount val="5"/>
                <c:pt idx="0">
                  <c:v>7.9908927338506999</c:v>
                </c:pt>
                <c:pt idx="1">
                  <c:v>19.807356278366111</c:v>
                </c:pt>
                <c:pt idx="2">
                  <c:v>21.697741469816272</c:v>
                </c:pt>
                <c:pt idx="3">
                  <c:v>23.760647367018915</c:v>
                </c:pt>
                <c:pt idx="4">
                  <c:v>26.111988675792357</c:v>
                </c:pt>
              </c:numCache>
            </c:numRef>
          </c:val>
        </c:ser>
        <c:ser>
          <c:idx val="10"/>
          <c:order val="9"/>
          <c:tx>
            <c:strRef>
              <c:f>PDRBP!$B$12</c:f>
              <c:strCache>
                <c:ptCount val="1"/>
                <c:pt idx="0">
                  <c:v>Pulang Pisau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PDRBP!$C$12:$G$12</c:f>
              <c:numCache>
                <c:formatCode>0,000</c:formatCode>
                <c:ptCount val="5"/>
                <c:pt idx="0">
                  <c:v>5.5445387303436222</c:v>
                </c:pt>
                <c:pt idx="1">
                  <c:v>16.124120870883377</c:v>
                </c:pt>
                <c:pt idx="2">
                  <c:v>17.76845179738562</c:v>
                </c:pt>
                <c:pt idx="3">
                  <c:v>20.171771963068981</c:v>
                </c:pt>
                <c:pt idx="4">
                  <c:v>22.672889770807434</c:v>
                </c:pt>
              </c:numCache>
            </c:numRef>
          </c:val>
        </c:ser>
        <c:ser>
          <c:idx val="11"/>
          <c:order val="10"/>
          <c:tx>
            <c:strRef>
              <c:f>PDRBP!$B$13</c:f>
              <c:strCache>
                <c:ptCount val="1"/>
                <c:pt idx="0">
                  <c:v>Gunung Mas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PDRBP!$C$13:$G$13</c:f>
              <c:numCache>
                <c:formatCode>0,000</c:formatCode>
                <c:ptCount val="5"/>
                <c:pt idx="0">
                  <c:v>6.6128967680731341</c:v>
                </c:pt>
                <c:pt idx="1">
                  <c:v>20.047288380245387</c:v>
                </c:pt>
                <c:pt idx="2">
                  <c:v>21.5071162109375</c:v>
                </c:pt>
                <c:pt idx="3">
                  <c:v>23.306538751430669</c:v>
                </c:pt>
                <c:pt idx="4">
                  <c:v>25.482809110629066</c:v>
                </c:pt>
              </c:numCache>
            </c:numRef>
          </c:val>
        </c:ser>
        <c:ser>
          <c:idx val="12"/>
          <c:order val="11"/>
          <c:tx>
            <c:strRef>
              <c:f>PDRBP!$B$14</c:f>
              <c:strCache>
                <c:ptCount val="1"/>
                <c:pt idx="0">
                  <c:v>Barito Timur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PDRBP!$C$14:$G$14</c:f>
              <c:numCache>
                <c:formatCode>0,000</c:formatCode>
                <c:ptCount val="5"/>
                <c:pt idx="0">
                  <c:v>6.5848200825705332</c:v>
                </c:pt>
                <c:pt idx="1">
                  <c:v>32.75957667501951</c:v>
                </c:pt>
                <c:pt idx="2">
                  <c:v>34.763115273775213</c:v>
                </c:pt>
                <c:pt idx="3">
                  <c:v>36.876162106368724</c:v>
                </c:pt>
                <c:pt idx="4">
                  <c:v>38.568286217570503</c:v>
                </c:pt>
              </c:numCache>
            </c:numRef>
          </c:val>
        </c:ser>
        <c:ser>
          <c:idx val="13"/>
          <c:order val="12"/>
          <c:tx>
            <c:strRef>
              <c:f>PDRBP!$B$15</c:f>
              <c:strCache>
                <c:ptCount val="1"/>
                <c:pt idx="0">
                  <c:v>Murung Raya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PDRBP!$C$15:$G$15</c:f>
              <c:numCache>
                <c:formatCode>0,000</c:formatCode>
                <c:ptCount val="5"/>
                <c:pt idx="0">
                  <c:v>8.783543020401428</c:v>
                </c:pt>
                <c:pt idx="1">
                  <c:v>34.890527272164114</c:v>
                </c:pt>
                <c:pt idx="2">
                  <c:v>37.930153170731707</c:v>
                </c:pt>
                <c:pt idx="3">
                  <c:v>40.716429022316284</c:v>
                </c:pt>
                <c:pt idx="4">
                  <c:v>43.818784520606144</c:v>
                </c:pt>
              </c:numCache>
            </c:numRef>
          </c:val>
        </c:ser>
        <c:ser>
          <c:idx val="14"/>
          <c:order val="13"/>
          <c:tx>
            <c:strRef>
              <c:f>PDRBP!$B$16</c:f>
              <c:strCache>
                <c:ptCount val="1"/>
                <c:pt idx="0">
                  <c:v>Palangka Raya</c:v>
                </c:pt>
              </c:strCache>
            </c:strRef>
          </c:tx>
          <c:invertIfNegative val="0"/>
          <c:cat>
            <c:numRef>
              <c:f>PDRBP!$C$2:$G$2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PDRBP!$C$16:$G$16</c:f>
              <c:numCache>
                <c:formatCode>0,000</c:formatCode>
                <c:ptCount val="5"/>
                <c:pt idx="0">
                  <c:v>7.2555211136356501</c:v>
                </c:pt>
                <c:pt idx="1">
                  <c:v>26.430433287171553</c:v>
                </c:pt>
                <c:pt idx="2">
                  <c:v>28.384749577702703</c:v>
                </c:pt>
                <c:pt idx="3">
                  <c:v>30.633644314868807</c:v>
                </c:pt>
                <c:pt idx="4">
                  <c:v>33.088017120000593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40928"/>
        <c:axId val="119626496"/>
      </c:barChart>
      <c:catAx>
        <c:axId val="1197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626496"/>
        <c:crosses val="autoZero"/>
        <c:auto val="1"/>
        <c:lblAlgn val="ctr"/>
        <c:lblOffset val="100"/>
        <c:noMultiLvlLbl val="0"/>
      </c:catAx>
      <c:valAx>
        <c:axId val="11962649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19740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pc="-100" baseline="0"/>
          </a:pPr>
          <a:endParaRPr lang="id-ID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220</xdr:row>
      <xdr:rowOff>38099</xdr:rowOff>
    </xdr:from>
    <xdr:to>
      <xdr:col>11</xdr:col>
      <xdr:colOff>66675</xdr:colOff>
      <xdr:row>241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243</xdr:row>
      <xdr:rowOff>0</xdr:rowOff>
    </xdr:from>
    <xdr:to>
      <xdr:col>7</xdr:col>
      <xdr:colOff>1762125</xdr:colOff>
      <xdr:row>257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4</xdr:row>
      <xdr:rowOff>133349</xdr:rowOff>
    </xdr:from>
    <xdr:to>
      <xdr:col>21</xdr:col>
      <xdr:colOff>200024</xdr:colOff>
      <xdr:row>25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38098</xdr:rowOff>
    </xdr:from>
    <xdr:to>
      <xdr:col>9</xdr:col>
      <xdr:colOff>400050</xdr:colOff>
      <xdr:row>38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39"/>
  <sheetViews>
    <sheetView zoomScaleNormal="100" workbookViewId="0">
      <pane xSplit="1" topLeftCell="Y1" activePane="topRight" state="frozen"/>
      <selection pane="topRight" activeCell="AC20" sqref="AC20:AK20"/>
    </sheetView>
  </sheetViews>
  <sheetFormatPr defaultRowHeight="15" x14ac:dyDescent="0.25"/>
  <cols>
    <col min="1" max="1" width="22.140625" bestFit="1" customWidth="1"/>
    <col min="2" max="2" width="10.5703125" customWidth="1"/>
    <col min="3" max="3" width="10.85546875" bestFit="1" customWidth="1"/>
    <col min="4" max="11" width="10.85546875" customWidth="1"/>
    <col min="12" max="12" width="10.85546875" style="10" customWidth="1"/>
    <col min="13" max="14" width="13.42578125" bestFit="1" customWidth="1"/>
    <col min="15" max="15" width="13.85546875" bestFit="1" customWidth="1"/>
    <col min="16" max="17" width="13.42578125" bestFit="1" customWidth="1"/>
    <col min="18" max="18" width="14.85546875" bestFit="1" customWidth="1"/>
    <col min="19" max="19" width="14.140625" bestFit="1" customWidth="1"/>
    <col min="20" max="21" width="13.85546875" bestFit="1" customWidth="1"/>
    <col min="22" max="22" width="15.140625" bestFit="1" customWidth="1"/>
    <col min="23" max="23" width="15.140625" style="10" bestFit="1" customWidth="1"/>
    <col min="24" max="24" width="10.85546875" customWidth="1"/>
    <col min="25" max="25" width="15.140625" customWidth="1"/>
    <col min="26" max="26" width="15.42578125" customWidth="1"/>
    <col min="27" max="27" width="21.42578125" customWidth="1"/>
    <col min="28" max="28" width="22.5703125" customWidth="1"/>
  </cols>
  <sheetData>
    <row r="4" spans="1:38" s="1" customFormat="1" ht="65.25" thickBot="1" x14ac:dyDescent="0.3">
      <c r="A4" s="6" t="s">
        <v>0</v>
      </c>
      <c r="B4" s="7" t="s">
        <v>39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7" t="s">
        <v>29</v>
      </c>
      <c r="K4" s="7" t="s">
        <v>37</v>
      </c>
      <c r="L4" s="7" t="s">
        <v>55</v>
      </c>
      <c r="M4" s="8" t="s">
        <v>38</v>
      </c>
      <c r="N4" s="8" t="s">
        <v>20</v>
      </c>
      <c r="O4" s="31" t="s">
        <v>21</v>
      </c>
      <c r="P4" s="8" t="s">
        <v>22</v>
      </c>
      <c r="Q4" s="8" t="s">
        <v>23</v>
      </c>
      <c r="R4" s="31" t="s">
        <v>24</v>
      </c>
      <c r="S4" s="8" t="s">
        <v>25</v>
      </c>
      <c r="T4" s="8" t="s">
        <v>26</v>
      </c>
      <c r="U4" s="31" t="s">
        <v>27</v>
      </c>
      <c r="V4" s="8" t="s">
        <v>28</v>
      </c>
      <c r="W4" s="8" t="s">
        <v>40</v>
      </c>
      <c r="X4" s="8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8" t="s">
        <v>78</v>
      </c>
      <c r="AD4" s="8" t="s">
        <v>79</v>
      </c>
      <c r="AE4" s="8" t="s">
        <v>80</v>
      </c>
      <c r="AF4" s="8" t="s">
        <v>81</v>
      </c>
      <c r="AG4" s="8" t="s">
        <v>82</v>
      </c>
      <c r="AH4" s="8" t="s">
        <v>83</v>
      </c>
      <c r="AI4" s="8" t="s">
        <v>84</v>
      </c>
      <c r="AJ4" s="8" t="s">
        <v>85</v>
      </c>
      <c r="AK4" s="8" t="s">
        <v>86</v>
      </c>
      <c r="AL4" s="77"/>
    </row>
    <row r="5" spans="1:38" x14ac:dyDescent="0.25">
      <c r="A5" t="s">
        <v>1</v>
      </c>
      <c r="B5" s="70">
        <v>206112</v>
      </c>
      <c r="C5" s="70">
        <v>223432</v>
      </c>
      <c r="D5" s="70">
        <v>227383</v>
      </c>
      <c r="E5" s="70">
        <v>258767</v>
      </c>
      <c r="F5" s="71">
        <v>235803</v>
      </c>
      <c r="G5" s="71">
        <v>244900</v>
      </c>
      <c r="H5" s="71">
        <v>253000</v>
      </c>
      <c r="I5" s="71">
        <v>261200</v>
      </c>
      <c r="J5" s="71">
        <v>269629</v>
      </c>
      <c r="K5" s="71">
        <v>278141</v>
      </c>
      <c r="L5" s="5">
        <v>286714</v>
      </c>
      <c r="M5" s="2"/>
      <c r="N5" s="2">
        <v>2146773.3199999998</v>
      </c>
      <c r="O5" s="65">
        <v>2295925.21</v>
      </c>
      <c r="P5" s="2">
        <v>2443159.1</v>
      </c>
      <c r="Q5" s="2">
        <v>7179474.3700000001</v>
      </c>
      <c r="R5" s="65">
        <v>7722194.9199999999</v>
      </c>
      <c r="S5" s="2">
        <v>8239293.9400000004</v>
      </c>
      <c r="T5" s="4">
        <v>8815083.8000000007</v>
      </c>
      <c r="U5" s="65">
        <v>9424987.6999999993</v>
      </c>
      <c r="V5" s="11">
        <v>10112713.5</v>
      </c>
      <c r="W5" s="11">
        <v>10699937.9</v>
      </c>
      <c r="AC5">
        <f>O5/D5</f>
        <v>10.097171776254161</v>
      </c>
      <c r="AD5" s="10">
        <f t="shared" ref="AD5" si="0">P5/E5</f>
        <v>9.4415404591775616</v>
      </c>
      <c r="AE5" s="10">
        <f t="shared" ref="AE5" si="1">Q5/F5</f>
        <v>30.446917002752297</v>
      </c>
      <c r="AF5" s="10">
        <f t="shared" ref="AF5" si="2">R5/G5</f>
        <v>31.532033156390362</v>
      </c>
      <c r="AG5" s="10">
        <f t="shared" ref="AG5" si="3">S5/H5</f>
        <v>32.566379209486165</v>
      </c>
      <c r="AH5" s="10">
        <f t="shared" ref="AH5" si="4">T5/I5</f>
        <v>33.748406584992345</v>
      </c>
      <c r="AI5" s="10">
        <f t="shared" ref="AI5" si="5">U5/J5</f>
        <v>34.955393151330156</v>
      </c>
      <c r="AJ5" s="10">
        <f t="shared" ref="AJ5" si="6">V5/K5</f>
        <v>36.358226582920175</v>
      </c>
      <c r="AK5" s="10">
        <f t="shared" ref="AK5" si="7">W5/L5</f>
        <v>37.319202759544353</v>
      </c>
    </row>
    <row r="6" spans="1:38" x14ac:dyDescent="0.25">
      <c r="A6" s="69" t="s">
        <v>2</v>
      </c>
      <c r="B6" s="72">
        <v>315474</v>
      </c>
      <c r="C6" s="72">
        <v>322081</v>
      </c>
      <c r="D6" s="72">
        <v>324863</v>
      </c>
      <c r="E6" s="72">
        <v>328817</v>
      </c>
      <c r="F6" s="73">
        <v>388084</v>
      </c>
      <c r="G6" s="71">
        <v>385900</v>
      </c>
      <c r="H6" s="71">
        <v>395700</v>
      </c>
      <c r="I6" s="71">
        <v>405700</v>
      </c>
      <c r="J6" s="71">
        <v>416151</v>
      </c>
      <c r="K6" s="71">
        <v>426176</v>
      </c>
      <c r="L6" s="5">
        <v>436276</v>
      </c>
      <c r="M6" s="2">
        <v>2325612.2000000002</v>
      </c>
      <c r="N6" s="2">
        <v>2471355.87</v>
      </c>
      <c r="O6" s="66">
        <v>2633483.31</v>
      </c>
      <c r="P6" s="2">
        <v>2800103.72</v>
      </c>
      <c r="Q6" s="2">
        <v>9686960.5</v>
      </c>
      <c r="R6" s="66">
        <v>10376015.4</v>
      </c>
      <c r="S6" s="2">
        <v>11103679.199999999</v>
      </c>
      <c r="T6" s="4">
        <v>11968352.300000001</v>
      </c>
      <c r="U6" s="66">
        <v>12856684</v>
      </c>
      <c r="V6" s="11">
        <v>13835677.800000001</v>
      </c>
      <c r="W6" s="11">
        <v>14936278.199999999</v>
      </c>
      <c r="AC6" s="10">
        <f t="shared" ref="AC6:AC18" si="8">O6/D6</f>
        <v>8.1064427466347357</v>
      </c>
      <c r="AD6" s="10">
        <f t="shared" ref="AD6:AD18" si="9">P6/E6</f>
        <v>8.515690247158755</v>
      </c>
      <c r="AE6" s="10">
        <f t="shared" ref="AE6:AE18" si="10">Q6/F6</f>
        <v>24.960989115758444</v>
      </c>
      <c r="AF6" s="10">
        <f t="shared" ref="AF6:AF18" si="11">R6/G6</f>
        <v>26.88783467219487</v>
      </c>
      <c r="AG6" s="10">
        <f t="shared" ref="AG6:AG18" si="12">S6/H6</f>
        <v>28.060852160727823</v>
      </c>
      <c r="AH6" s="10">
        <f t="shared" ref="AH6:AH18" si="13">T6/I6</f>
        <v>29.500498644318462</v>
      </c>
      <c r="AI6" s="10">
        <f t="shared" ref="AI6:AI18" si="14">U6/J6</f>
        <v>30.894276356418704</v>
      </c>
      <c r="AJ6" s="10">
        <f t="shared" ref="AJ6:AJ18" si="15">V6/K6</f>
        <v>32.464704253641692</v>
      </c>
      <c r="AK6" s="10">
        <f t="shared" ref="AK6:AK18" si="16">W6/L6</f>
        <v>34.235846574186979</v>
      </c>
    </row>
    <row r="7" spans="1:38" x14ac:dyDescent="0.25">
      <c r="A7" t="s">
        <v>3</v>
      </c>
      <c r="B7" s="70">
        <v>351579</v>
      </c>
      <c r="C7" s="70">
        <v>338583</v>
      </c>
      <c r="D7" s="70">
        <v>340687</v>
      </c>
      <c r="E7" s="70">
        <v>339824</v>
      </c>
      <c r="F7" s="71">
        <v>329646</v>
      </c>
      <c r="G7" s="71">
        <v>334300</v>
      </c>
      <c r="H7" s="71">
        <v>338100</v>
      </c>
      <c r="I7" s="71">
        <v>341600</v>
      </c>
      <c r="J7" s="71">
        <v>344955</v>
      </c>
      <c r="K7" s="71">
        <v>348049</v>
      </c>
      <c r="L7" s="5">
        <v>351043</v>
      </c>
      <c r="M7" s="2"/>
      <c r="N7" s="2">
        <v>1863217.76</v>
      </c>
      <c r="O7" s="66">
        <v>1959630.55</v>
      </c>
      <c r="P7" s="2">
        <v>2058980.33</v>
      </c>
      <c r="Q7" s="2">
        <v>5963914.5</v>
      </c>
      <c r="R7" s="66">
        <v>6313069.2999999998</v>
      </c>
      <c r="S7" s="2">
        <v>6722380.2000000002</v>
      </c>
      <c r="T7" s="4">
        <v>7179967.0999999996</v>
      </c>
      <c r="U7" s="66">
        <v>7683933.2999999998</v>
      </c>
      <c r="V7" s="11">
        <v>8241408.5</v>
      </c>
      <c r="W7" s="11">
        <v>8842184.5999999996</v>
      </c>
      <c r="AC7" s="10">
        <f t="shared" si="8"/>
        <v>5.7519968475462813</v>
      </c>
      <c r="AD7" s="10">
        <f t="shared" si="9"/>
        <v>6.0589609032911156</v>
      </c>
      <c r="AE7" s="10">
        <f t="shared" si="10"/>
        <v>18.091875830436287</v>
      </c>
      <c r="AF7" s="10">
        <f t="shared" si="11"/>
        <v>18.884443015255759</v>
      </c>
      <c r="AG7" s="10">
        <f t="shared" si="12"/>
        <v>19.882816326530612</v>
      </c>
      <c r="AH7" s="10">
        <f t="shared" si="13"/>
        <v>21.018639051522246</v>
      </c>
      <c r="AI7" s="10">
        <f t="shared" si="14"/>
        <v>22.275175892507718</v>
      </c>
      <c r="AJ7" s="10">
        <f t="shared" si="15"/>
        <v>23.678874238972099</v>
      </c>
      <c r="AK7" s="10">
        <f t="shared" si="16"/>
        <v>25.188323367792549</v>
      </c>
    </row>
    <row r="8" spans="1:38" x14ac:dyDescent="0.25">
      <c r="A8" t="s">
        <v>4</v>
      </c>
      <c r="B8" s="72">
        <v>122929</v>
      </c>
      <c r="C8" s="72">
        <v>124250</v>
      </c>
      <c r="D8" s="72">
        <v>127254</v>
      </c>
      <c r="E8" s="72">
        <v>127058</v>
      </c>
      <c r="F8" s="71">
        <v>124128</v>
      </c>
      <c r="G8" s="71">
        <v>126100</v>
      </c>
      <c r="H8" s="71">
        <v>127700</v>
      </c>
      <c r="I8" s="71">
        <v>129200</v>
      </c>
      <c r="J8" s="71">
        <v>130609</v>
      </c>
      <c r="K8" s="71">
        <v>131987</v>
      </c>
      <c r="L8" s="5">
        <v>133304</v>
      </c>
      <c r="M8" s="2"/>
      <c r="N8" s="2">
        <v>822724.69</v>
      </c>
      <c r="O8" s="66">
        <v>870942.52</v>
      </c>
      <c r="P8" s="2">
        <v>918495.34</v>
      </c>
      <c r="Q8" s="2">
        <v>2694573</v>
      </c>
      <c r="R8" s="66">
        <v>2884927.3</v>
      </c>
      <c r="S8" s="2">
        <v>3038441.5</v>
      </c>
      <c r="T8" s="4">
        <v>3197783.6</v>
      </c>
      <c r="U8" s="66">
        <v>3378928.3</v>
      </c>
      <c r="V8" s="11">
        <v>3554129.6</v>
      </c>
      <c r="W8" s="11">
        <v>3754045.9</v>
      </c>
      <c r="AC8" s="10">
        <f t="shared" si="8"/>
        <v>6.8441268643814732</v>
      </c>
      <c r="AD8" s="10">
        <f t="shared" si="9"/>
        <v>7.2289453635347636</v>
      </c>
      <c r="AE8" s="10">
        <f t="shared" si="10"/>
        <v>21.708019141531324</v>
      </c>
      <c r="AF8" s="10">
        <f t="shared" si="11"/>
        <v>22.878091197462329</v>
      </c>
      <c r="AG8" s="10">
        <f t="shared" si="12"/>
        <v>23.793590446358653</v>
      </c>
      <c r="AH8" s="10">
        <f t="shared" si="13"/>
        <v>24.750647058823532</v>
      </c>
      <c r="AI8" s="10">
        <f t="shared" si="14"/>
        <v>25.87056251866257</v>
      </c>
      <c r="AJ8" s="10">
        <f t="shared" si="15"/>
        <v>26.927876230234798</v>
      </c>
      <c r="AK8" s="10">
        <f t="shared" si="16"/>
        <v>28.161539788753526</v>
      </c>
    </row>
    <row r="9" spans="1:38" x14ac:dyDescent="0.25">
      <c r="A9" t="s">
        <v>5</v>
      </c>
      <c r="B9" s="70">
        <v>114006</v>
      </c>
      <c r="C9" s="70">
        <v>116360</v>
      </c>
      <c r="D9" s="70">
        <v>121789</v>
      </c>
      <c r="E9" s="70">
        <v>122776</v>
      </c>
      <c r="F9" s="71">
        <v>121573</v>
      </c>
      <c r="G9" s="71">
        <v>123100</v>
      </c>
      <c r="H9" s="71">
        <v>124300</v>
      </c>
      <c r="I9" s="71">
        <v>125400</v>
      </c>
      <c r="J9" s="71">
        <v>124494</v>
      </c>
      <c r="K9" s="71">
        <v>127479</v>
      </c>
      <c r="L9" s="5">
        <v>128400</v>
      </c>
      <c r="M9" s="2"/>
      <c r="N9" s="2">
        <v>905839.3</v>
      </c>
      <c r="O9" s="66">
        <v>955948.23</v>
      </c>
      <c r="P9" s="2">
        <v>1009240.07</v>
      </c>
      <c r="Q9" s="2">
        <v>4231349</v>
      </c>
      <c r="R9" s="66">
        <v>4566771.8</v>
      </c>
      <c r="S9" s="2">
        <v>4851163.9000000004</v>
      </c>
      <c r="T9" s="4">
        <v>5192551</v>
      </c>
      <c r="U9" s="66">
        <v>5391112.9000000004</v>
      </c>
      <c r="V9" s="11">
        <v>5696609.7999999998</v>
      </c>
      <c r="W9" s="11">
        <v>6008690</v>
      </c>
      <c r="AC9" s="10">
        <f t="shared" si="8"/>
        <v>7.8492165138066659</v>
      </c>
      <c r="AD9" s="10">
        <f t="shared" si="9"/>
        <v>8.2201738939206361</v>
      </c>
      <c r="AE9" s="10">
        <f t="shared" si="10"/>
        <v>34.805006045750289</v>
      </c>
      <c r="AF9" s="10">
        <f t="shared" si="11"/>
        <v>37.09806498781478</v>
      </c>
      <c r="AG9" s="10">
        <f t="shared" si="12"/>
        <v>39.027867256637172</v>
      </c>
      <c r="AH9" s="10">
        <f t="shared" si="13"/>
        <v>41.407902711323764</v>
      </c>
      <c r="AI9" s="10">
        <f t="shared" si="14"/>
        <v>43.304198595916269</v>
      </c>
      <c r="AJ9" s="10">
        <f t="shared" si="15"/>
        <v>44.686652703582553</v>
      </c>
      <c r="AK9" s="10">
        <f t="shared" si="16"/>
        <v>46.796651090342678</v>
      </c>
    </row>
    <row r="10" spans="1:38" x14ac:dyDescent="0.25">
      <c r="A10" t="s">
        <v>6</v>
      </c>
      <c r="B10" s="72">
        <v>36180</v>
      </c>
      <c r="C10" s="72">
        <v>39576</v>
      </c>
      <c r="D10" s="72">
        <v>42508</v>
      </c>
      <c r="E10" s="72">
        <v>43253</v>
      </c>
      <c r="F10" s="71">
        <v>44952</v>
      </c>
      <c r="G10" s="71">
        <v>47100</v>
      </c>
      <c r="H10" s="71">
        <v>49100</v>
      </c>
      <c r="I10" s="71">
        <v>51100</v>
      </c>
      <c r="J10" s="71">
        <v>53190</v>
      </c>
      <c r="K10" s="71">
        <v>55321</v>
      </c>
      <c r="L10" s="5">
        <v>57504</v>
      </c>
      <c r="M10" s="2"/>
      <c r="N10" s="2">
        <v>524749.04</v>
      </c>
      <c r="O10" s="66">
        <v>549162.4</v>
      </c>
      <c r="P10" s="2">
        <v>571537.91</v>
      </c>
      <c r="Q10" s="2">
        <v>1665766.8</v>
      </c>
      <c r="R10" s="66">
        <v>1764337.7</v>
      </c>
      <c r="S10" s="2">
        <v>1875095.8</v>
      </c>
      <c r="T10" s="4">
        <v>1995771.2</v>
      </c>
      <c r="U10" s="66">
        <v>2115689.2999999998</v>
      </c>
      <c r="V10" s="11">
        <v>2243525.9</v>
      </c>
      <c r="W10" s="11">
        <v>2382339.9</v>
      </c>
      <c r="AC10" s="10">
        <f t="shared" si="8"/>
        <v>12.919036416674508</v>
      </c>
      <c r="AD10" s="10">
        <f t="shared" si="9"/>
        <v>13.213832797725013</v>
      </c>
      <c r="AE10" s="10">
        <f t="shared" si="10"/>
        <v>37.056567004805125</v>
      </c>
      <c r="AF10" s="10">
        <f t="shared" si="11"/>
        <v>37.459399150743096</v>
      </c>
      <c r="AG10" s="10">
        <f t="shared" si="12"/>
        <v>38.189323828920571</v>
      </c>
      <c r="AH10" s="10">
        <f t="shared" si="13"/>
        <v>39.056187866927594</v>
      </c>
      <c r="AI10" s="10">
        <f t="shared" si="14"/>
        <v>39.776072570031957</v>
      </c>
      <c r="AJ10" s="10">
        <f t="shared" si="15"/>
        <v>40.554688093129187</v>
      </c>
      <c r="AK10" s="10">
        <f t="shared" si="16"/>
        <v>41.429116235392321</v>
      </c>
    </row>
    <row r="11" spans="1:38" x14ac:dyDescent="0.25">
      <c r="A11" t="s">
        <v>7</v>
      </c>
      <c r="B11" s="70">
        <v>55911</v>
      </c>
      <c r="C11" s="70">
        <v>56935</v>
      </c>
      <c r="D11" s="70">
        <v>59531</v>
      </c>
      <c r="E11" s="70">
        <v>63079</v>
      </c>
      <c r="F11" s="71">
        <v>63199</v>
      </c>
      <c r="G11" s="71">
        <v>65500</v>
      </c>
      <c r="H11" s="71">
        <v>67600</v>
      </c>
      <c r="I11" s="71">
        <v>69700</v>
      </c>
      <c r="J11" s="71">
        <v>71798</v>
      </c>
      <c r="K11" s="71">
        <v>73975</v>
      </c>
      <c r="L11" s="5">
        <v>76160</v>
      </c>
      <c r="M11" s="2"/>
      <c r="N11" s="2">
        <v>496298.68</v>
      </c>
      <c r="O11" s="66">
        <v>526267.31999999995</v>
      </c>
      <c r="P11" s="2">
        <v>556499.09</v>
      </c>
      <c r="Q11" s="2">
        <v>2076759.8</v>
      </c>
      <c r="R11" s="66">
        <v>2204959.1</v>
      </c>
      <c r="S11" s="2">
        <v>2358678.2999999998</v>
      </c>
      <c r="T11" s="4">
        <v>2523704.5</v>
      </c>
      <c r="U11" s="66">
        <v>2699458.1</v>
      </c>
      <c r="V11" s="11">
        <v>2882203.3</v>
      </c>
      <c r="W11" s="11">
        <v>3076708.6</v>
      </c>
      <c r="AC11" s="10">
        <f t="shared" si="8"/>
        <v>8.8402230770522916</v>
      </c>
      <c r="AD11" s="10">
        <f t="shared" si="9"/>
        <v>8.8222560598614432</v>
      </c>
      <c r="AE11" s="10">
        <f t="shared" si="10"/>
        <v>32.860643364610198</v>
      </c>
      <c r="AF11" s="10">
        <f t="shared" si="11"/>
        <v>33.663497709923668</v>
      </c>
      <c r="AG11" s="10">
        <f t="shared" si="12"/>
        <v>34.891690828402361</v>
      </c>
      <c r="AH11" s="10">
        <f t="shared" si="13"/>
        <v>36.208098995695842</v>
      </c>
      <c r="AI11" s="10">
        <f t="shared" si="14"/>
        <v>37.597956767597985</v>
      </c>
      <c r="AJ11" s="10">
        <f t="shared" si="15"/>
        <v>38.961856032443393</v>
      </c>
      <c r="AK11" s="10">
        <f t="shared" si="16"/>
        <v>40.39795955882353</v>
      </c>
    </row>
    <row r="12" spans="1:38" x14ac:dyDescent="0.25">
      <c r="A12" s="69" t="s">
        <v>8</v>
      </c>
      <c r="B12" s="72">
        <v>107661</v>
      </c>
      <c r="C12" s="72">
        <v>110622</v>
      </c>
      <c r="D12" s="72">
        <v>152720</v>
      </c>
      <c r="E12" s="72">
        <v>137012</v>
      </c>
      <c r="F12" s="71">
        <v>139931</v>
      </c>
      <c r="G12" s="71">
        <v>147100</v>
      </c>
      <c r="H12" s="71">
        <v>153700</v>
      </c>
      <c r="I12" s="71">
        <v>160600</v>
      </c>
      <c r="J12" s="71">
        <v>167621</v>
      </c>
      <c r="K12" s="71">
        <v>174859</v>
      </c>
      <c r="L12" s="5">
        <v>182307</v>
      </c>
      <c r="M12" s="2">
        <v>812429.27</v>
      </c>
      <c r="N12" s="2">
        <v>861897.86</v>
      </c>
      <c r="O12" s="66">
        <v>909865.25</v>
      </c>
      <c r="P12" s="2">
        <v>960234.74</v>
      </c>
      <c r="Q12" s="64">
        <v>3809809.7</v>
      </c>
      <c r="R12" s="68">
        <v>3993255.6</v>
      </c>
      <c r="S12" s="2">
        <v>4199398.37</v>
      </c>
      <c r="T12" s="4">
        <v>4463250.2</v>
      </c>
      <c r="U12" s="66">
        <v>4700792.9000000004</v>
      </c>
      <c r="V12" s="11">
        <v>4943248.3</v>
      </c>
      <c r="W12" s="11">
        <v>5191241.9000000004</v>
      </c>
      <c r="AC12" s="10">
        <f t="shared" si="8"/>
        <v>5.9577347433211107</v>
      </c>
      <c r="AD12" s="10">
        <f t="shared" si="9"/>
        <v>7.0083988263801711</v>
      </c>
      <c r="AE12" s="10">
        <f t="shared" si="10"/>
        <v>27.226345127241284</v>
      </c>
      <c r="AF12" s="10">
        <f t="shared" si="11"/>
        <v>27.146537049626104</v>
      </c>
      <c r="AG12" s="10">
        <f t="shared" si="12"/>
        <v>27.322045348080678</v>
      </c>
      <c r="AH12" s="10">
        <f t="shared" si="13"/>
        <v>27.791097135740973</v>
      </c>
      <c r="AI12" s="10">
        <f t="shared" si="14"/>
        <v>28.044176445672083</v>
      </c>
      <c r="AJ12" s="10">
        <f t="shared" si="15"/>
        <v>28.26991061369446</v>
      </c>
      <c r="AK12" s="10">
        <f t="shared" si="16"/>
        <v>28.47527467403885</v>
      </c>
    </row>
    <row r="13" spans="1:38" x14ac:dyDescent="0.25">
      <c r="A13" s="69" t="s">
        <v>9</v>
      </c>
      <c r="B13" s="70">
        <v>133049</v>
      </c>
      <c r="C13" s="70">
        <v>136524</v>
      </c>
      <c r="D13" s="70">
        <v>144836</v>
      </c>
      <c r="E13" s="70">
        <v>148912</v>
      </c>
      <c r="F13" s="73">
        <v>148064</v>
      </c>
      <c r="G13" s="71">
        <v>149700</v>
      </c>
      <c r="H13" s="71">
        <v>152400</v>
      </c>
      <c r="I13" s="71">
        <v>155100</v>
      </c>
      <c r="J13" s="71">
        <v>157654</v>
      </c>
      <c r="K13" s="71">
        <v>160305</v>
      </c>
      <c r="L13" s="5">
        <v>162837</v>
      </c>
      <c r="M13" s="2">
        <v>7710927.6799999997</v>
      </c>
      <c r="N13" s="2">
        <v>1102070.47</v>
      </c>
      <c r="O13" s="66">
        <v>1157368.94</v>
      </c>
      <c r="P13" s="2">
        <v>1211765.96</v>
      </c>
      <c r="Q13" s="64">
        <v>2932756.4</v>
      </c>
      <c r="R13" s="68">
        <v>3112729.3</v>
      </c>
      <c r="S13" s="63">
        <v>3306735.8</v>
      </c>
      <c r="T13" s="4">
        <v>3516158.8</v>
      </c>
      <c r="U13" s="66">
        <v>3745961.1</v>
      </c>
      <c r="V13" s="11">
        <v>3990904.8</v>
      </c>
      <c r="W13" s="11">
        <v>4251997.9000000004</v>
      </c>
      <c r="AC13" s="10">
        <f t="shared" si="8"/>
        <v>7.9908927338506999</v>
      </c>
      <c r="AD13" s="10">
        <f t="shared" si="9"/>
        <v>8.1374634683571507</v>
      </c>
      <c r="AE13" s="10">
        <f t="shared" si="10"/>
        <v>19.807356278366111</v>
      </c>
      <c r="AF13" s="10">
        <f t="shared" si="11"/>
        <v>20.793114896459585</v>
      </c>
      <c r="AG13" s="10">
        <f t="shared" si="12"/>
        <v>21.697741469816272</v>
      </c>
      <c r="AH13" s="10">
        <f t="shared" si="13"/>
        <v>22.670269503546098</v>
      </c>
      <c r="AI13" s="10">
        <f t="shared" si="14"/>
        <v>23.760647367018915</v>
      </c>
      <c r="AJ13" s="10">
        <f t="shared" si="15"/>
        <v>24.895697576494804</v>
      </c>
      <c r="AK13" s="10">
        <f t="shared" si="16"/>
        <v>26.111988675792357</v>
      </c>
    </row>
    <row r="14" spans="1:38" x14ac:dyDescent="0.25">
      <c r="A14" t="s">
        <v>10</v>
      </c>
      <c r="B14" s="72">
        <v>118208</v>
      </c>
      <c r="C14" s="72">
        <v>119834</v>
      </c>
      <c r="D14" s="72">
        <v>120190</v>
      </c>
      <c r="E14" s="72">
        <v>122542</v>
      </c>
      <c r="F14" s="71">
        <v>120062</v>
      </c>
      <c r="G14" s="71">
        <v>121300</v>
      </c>
      <c r="H14" s="71">
        <v>122400</v>
      </c>
      <c r="I14" s="71">
        <v>123300</v>
      </c>
      <c r="J14" s="71">
        <v>124015</v>
      </c>
      <c r="K14" s="71">
        <v>124845</v>
      </c>
      <c r="L14" s="5">
        <v>125484</v>
      </c>
      <c r="M14" s="2"/>
      <c r="N14" s="2">
        <v>632387.44999999995</v>
      </c>
      <c r="O14" s="66">
        <v>666398.11</v>
      </c>
      <c r="P14" s="2">
        <v>701147.88</v>
      </c>
      <c r="Q14" s="2">
        <v>1935894.2</v>
      </c>
      <c r="R14" s="66">
        <v>2042890.5</v>
      </c>
      <c r="S14" s="2">
        <v>2174858.5</v>
      </c>
      <c r="T14" s="4">
        <v>2322634.9</v>
      </c>
      <c r="U14" s="66">
        <v>2501602.2999999998</v>
      </c>
      <c r="V14" s="12">
        <v>2682506.7000000002</v>
      </c>
      <c r="W14" s="12">
        <v>2845084.9</v>
      </c>
      <c r="AC14" s="10">
        <f t="shared" si="8"/>
        <v>5.5445387303436222</v>
      </c>
      <c r="AD14" s="10">
        <f t="shared" si="9"/>
        <v>5.721694439457492</v>
      </c>
      <c r="AE14" s="10">
        <f t="shared" si="10"/>
        <v>16.124120870883377</v>
      </c>
      <c r="AF14" s="10">
        <f t="shared" si="11"/>
        <v>16.841636438582029</v>
      </c>
      <c r="AG14" s="10">
        <f t="shared" si="12"/>
        <v>17.76845179738562</v>
      </c>
      <c r="AH14" s="10">
        <f t="shared" si="13"/>
        <v>18.837266017842659</v>
      </c>
      <c r="AI14" s="10">
        <f t="shared" si="14"/>
        <v>20.171771963068981</v>
      </c>
      <c r="AJ14" s="10">
        <f t="shared" si="15"/>
        <v>21.486697104409469</v>
      </c>
      <c r="AK14" s="10">
        <f t="shared" si="16"/>
        <v>22.672889770807434</v>
      </c>
    </row>
    <row r="15" spans="1:38" x14ac:dyDescent="0.25">
      <c r="A15" t="s">
        <v>11</v>
      </c>
      <c r="B15" s="70">
        <v>86028</v>
      </c>
      <c r="C15" s="70">
        <v>92766</v>
      </c>
      <c r="D15" s="70">
        <v>92762</v>
      </c>
      <c r="E15" s="70">
        <v>97898</v>
      </c>
      <c r="F15" s="71">
        <v>96990</v>
      </c>
      <c r="G15" s="71">
        <v>99900</v>
      </c>
      <c r="H15" s="71">
        <v>102400</v>
      </c>
      <c r="I15" s="71">
        <v>104900</v>
      </c>
      <c r="J15" s="71">
        <v>107467</v>
      </c>
      <c r="K15" s="71">
        <v>109947</v>
      </c>
      <c r="L15" s="5">
        <v>112484</v>
      </c>
      <c r="M15" s="2">
        <v>554894.64</v>
      </c>
      <c r="N15" s="2">
        <v>582848.30000000005</v>
      </c>
      <c r="O15" s="66">
        <v>613425.53</v>
      </c>
      <c r="P15" s="2">
        <v>644096.29</v>
      </c>
      <c r="Q15" s="2">
        <v>1944386.5</v>
      </c>
      <c r="R15" s="66">
        <v>2072078.5</v>
      </c>
      <c r="S15" s="2">
        <v>2202328.7000000002</v>
      </c>
      <c r="T15" s="4">
        <v>2353541.9</v>
      </c>
      <c r="U15" s="66">
        <v>2504683.7999999998</v>
      </c>
      <c r="V15" s="12">
        <v>2678816.1</v>
      </c>
      <c r="W15" s="12">
        <v>2866408.3</v>
      </c>
      <c r="AC15" s="10">
        <f t="shared" si="8"/>
        <v>6.6128967680731341</v>
      </c>
      <c r="AD15" s="10">
        <f t="shared" si="9"/>
        <v>6.5792589225520439</v>
      </c>
      <c r="AE15" s="10">
        <f t="shared" si="10"/>
        <v>20.047288380245387</v>
      </c>
      <c r="AF15" s="10">
        <f t="shared" si="11"/>
        <v>20.741526526526528</v>
      </c>
      <c r="AG15" s="10">
        <f t="shared" si="12"/>
        <v>21.5071162109375</v>
      </c>
      <c r="AH15" s="10">
        <f t="shared" si="13"/>
        <v>22.436052430886559</v>
      </c>
      <c r="AI15" s="10">
        <f t="shared" si="14"/>
        <v>23.306538751430669</v>
      </c>
      <c r="AJ15" s="10">
        <f t="shared" si="15"/>
        <v>24.364612949875848</v>
      </c>
      <c r="AK15" s="10">
        <f t="shared" si="16"/>
        <v>25.482809110629066</v>
      </c>
    </row>
    <row r="16" spans="1:38" x14ac:dyDescent="0.25">
      <c r="A16" t="s">
        <v>12</v>
      </c>
      <c r="B16" s="72">
        <v>85155</v>
      </c>
      <c r="C16" s="72">
        <v>88748</v>
      </c>
      <c r="D16" s="72">
        <v>90347</v>
      </c>
      <c r="E16" s="72">
        <v>93898</v>
      </c>
      <c r="F16" s="71">
        <v>97372</v>
      </c>
      <c r="G16" s="71">
        <v>101000</v>
      </c>
      <c r="H16" s="71">
        <v>104100</v>
      </c>
      <c r="I16" s="71">
        <v>107300</v>
      </c>
      <c r="J16" s="71">
        <v>110446</v>
      </c>
      <c r="K16" s="71">
        <v>113696</v>
      </c>
      <c r="L16" s="5">
        <v>116946</v>
      </c>
      <c r="M16" s="2"/>
      <c r="N16" s="2">
        <v>562323.48</v>
      </c>
      <c r="O16" s="66">
        <v>594918.74</v>
      </c>
      <c r="P16" s="2">
        <v>627451.39</v>
      </c>
      <c r="Q16" s="2">
        <v>3189865.5</v>
      </c>
      <c r="R16" s="66">
        <v>3412633.8</v>
      </c>
      <c r="S16" s="2">
        <v>3618840.3</v>
      </c>
      <c r="T16" s="4">
        <v>3862518.7</v>
      </c>
      <c r="U16" s="66">
        <v>4072824.6</v>
      </c>
      <c r="V16" s="12">
        <v>4275067</v>
      </c>
      <c r="W16" s="12">
        <v>4510406.8</v>
      </c>
      <c r="AC16" s="10">
        <f t="shared" si="8"/>
        <v>6.5848200825705332</v>
      </c>
      <c r="AD16" s="10">
        <f t="shared" si="9"/>
        <v>6.6822657564591363</v>
      </c>
      <c r="AE16" s="10">
        <f t="shared" si="10"/>
        <v>32.75957667501951</v>
      </c>
      <c r="AF16" s="10">
        <f t="shared" si="11"/>
        <v>33.788453465346535</v>
      </c>
      <c r="AG16" s="10">
        <f t="shared" si="12"/>
        <v>34.763115273775213</v>
      </c>
      <c r="AH16" s="10">
        <f t="shared" si="13"/>
        <v>35.997378378378379</v>
      </c>
      <c r="AI16" s="10">
        <f t="shared" si="14"/>
        <v>36.876162106368724</v>
      </c>
      <c r="AJ16" s="10">
        <f t="shared" si="15"/>
        <v>37.600856670419361</v>
      </c>
      <c r="AK16" s="10">
        <f t="shared" si="16"/>
        <v>38.568286217570503</v>
      </c>
    </row>
    <row r="17" spans="1:37" x14ac:dyDescent="0.25">
      <c r="A17" t="s">
        <v>13</v>
      </c>
      <c r="B17" s="70">
        <v>88017</v>
      </c>
      <c r="C17" s="70">
        <v>89716</v>
      </c>
      <c r="D17" s="70">
        <v>96954</v>
      </c>
      <c r="E17" s="70">
        <v>98834</v>
      </c>
      <c r="F17" s="71">
        <v>96857</v>
      </c>
      <c r="G17" s="71">
        <v>99800</v>
      </c>
      <c r="H17" s="71">
        <v>102500</v>
      </c>
      <c r="I17" s="71">
        <v>105100</v>
      </c>
      <c r="J17" s="71">
        <v>107724</v>
      </c>
      <c r="K17" s="71">
        <v>110390</v>
      </c>
      <c r="L17" s="5">
        <v>112976</v>
      </c>
      <c r="M17" s="2"/>
      <c r="N17" s="2">
        <v>809394.83</v>
      </c>
      <c r="O17" s="66">
        <v>851599.63</v>
      </c>
      <c r="P17" s="2">
        <v>895750.35</v>
      </c>
      <c r="Q17" s="2">
        <v>3379391.8</v>
      </c>
      <c r="R17" s="66">
        <v>3639678.9</v>
      </c>
      <c r="S17" s="2">
        <v>3887840.7</v>
      </c>
      <c r="T17" s="4">
        <v>4140132.6</v>
      </c>
      <c r="U17" s="66">
        <v>4386136.5999999996</v>
      </c>
      <c r="V17" s="11">
        <v>4684225</v>
      </c>
      <c r="W17" s="11">
        <v>4950471</v>
      </c>
      <c r="AC17" s="10">
        <f t="shared" si="8"/>
        <v>8.783543020401428</v>
      </c>
      <c r="AD17" s="10">
        <f t="shared" si="9"/>
        <v>9.0631801809094039</v>
      </c>
      <c r="AE17" s="10">
        <f t="shared" si="10"/>
        <v>34.890527272164114</v>
      </c>
      <c r="AF17" s="10">
        <f t="shared" si="11"/>
        <v>36.469728456913828</v>
      </c>
      <c r="AG17" s="10">
        <f t="shared" si="12"/>
        <v>37.930153170731707</v>
      </c>
      <c r="AH17" s="10">
        <f t="shared" si="13"/>
        <v>39.392317792578496</v>
      </c>
      <c r="AI17" s="10">
        <f t="shared" si="14"/>
        <v>40.716429022316284</v>
      </c>
      <c r="AJ17" s="10">
        <f t="shared" si="15"/>
        <v>42.433417882054535</v>
      </c>
      <c r="AK17" s="10">
        <f t="shared" si="16"/>
        <v>43.818784520606144</v>
      </c>
    </row>
    <row r="18" spans="1:37" ht="15.75" thickBot="1" x14ac:dyDescent="0.3">
      <c r="A18" t="s">
        <v>14</v>
      </c>
      <c r="B18" s="72">
        <v>183801</v>
      </c>
      <c r="C18" s="72">
        <v>188123</v>
      </c>
      <c r="D18" s="72">
        <v>191014</v>
      </c>
      <c r="E18" s="72">
        <v>200998</v>
      </c>
      <c r="F18" s="71">
        <v>220962</v>
      </c>
      <c r="G18" s="71">
        <v>229400</v>
      </c>
      <c r="H18" s="71">
        <v>236800</v>
      </c>
      <c r="I18" s="71">
        <v>244500</v>
      </c>
      <c r="J18" s="71">
        <v>252105</v>
      </c>
      <c r="K18" s="71">
        <v>259865</v>
      </c>
      <c r="L18" s="5">
        <v>267757</v>
      </c>
      <c r="M18" s="2"/>
      <c r="N18" s="2">
        <v>1306394.0900000001</v>
      </c>
      <c r="O18" s="67">
        <v>1385906.11</v>
      </c>
      <c r="P18" s="2">
        <v>1462785.9</v>
      </c>
      <c r="Q18" s="2">
        <v>5840121.4000000004</v>
      </c>
      <c r="R18" s="67">
        <v>6264961.2000000002</v>
      </c>
      <c r="S18" s="2">
        <v>6721508.7000000002</v>
      </c>
      <c r="T18" s="4">
        <v>7227378.7000000002</v>
      </c>
      <c r="U18" s="67">
        <v>7722894.9000000004</v>
      </c>
      <c r="V18" s="15">
        <v>8286033.4000000004</v>
      </c>
      <c r="W18" s="15">
        <v>8859548.1999999993</v>
      </c>
      <c r="AC18" s="10">
        <f t="shared" si="8"/>
        <v>7.2555211136356501</v>
      </c>
      <c r="AD18" s="10">
        <f t="shared" si="9"/>
        <v>7.2776142051164685</v>
      </c>
      <c r="AE18" s="10">
        <f t="shared" si="10"/>
        <v>26.430433287171553</v>
      </c>
      <c r="AF18" s="10">
        <f t="shared" si="11"/>
        <v>27.31020575414124</v>
      </c>
      <c r="AG18" s="10">
        <f t="shared" si="12"/>
        <v>28.384749577702703</v>
      </c>
      <c r="AH18" s="10">
        <f t="shared" si="13"/>
        <v>29.559831083844582</v>
      </c>
      <c r="AI18" s="10">
        <f t="shared" si="14"/>
        <v>30.633644314868807</v>
      </c>
      <c r="AJ18" s="10">
        <f t="shared" si="15"/>
        <v>31.885915379139171</v>
      </c>
      <c r="AK18" s="10">
        <f t="shared" si="16"/>
        <v>33.088017120000593</v>
      </c>
    </row>
    <row r="19" spans="1:37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37" s="10" customFormat="1" x14ac:dyDescent="0.25">
      <c r="A20" s="76" t="s">
        <v>77</v>
      </c>
      <c r="B20" s="5"/>
      <c r="C20" s="5"/>
      <c r="D20" s="5">
        <f>SUM(D5:D18)</f>
        <v>2132838</v>
      </c>
      <c r="E20" s="5">
        <f t="shared" ref="E20:L20" si="17">SUM(E5:E18)</f>
        <v>2183668</v>
      </c>
      <c r="F20" s="5">
        <f t="shared" si="17"/>
        <v>2227623</v>
      </c>
      <c r="G20" s="5">
        <f t="shared" si="17"/>
        <v>2275100</v>
      </c>
      <c r="H20" s="5">
        <f t="shared" si="17"/>
        <v>2329800</v>
      </c>
      <c r="I20" s="5">
        <f t="shared" si="17"/>
        <v>2384700</v>
      </c>
      <c r="J20" s="5">
        <f t="shared" si="17"/>
        <v>2437858</v>
      </c>
      <c r="K20" s="5">
        <f t="shared" si="17"/>
        <v>2495035</v>
      </c>
      <c r="L20" s="5">
        <f t="shared" si="17"/>
        <v>2550192</v>
      </c>
      <c r="O20" s="75">
        <f>SUM(O5:O18)</f>
        <v>15970841.85</v>
      </c>
      <c r="P20" s="75">
        <f t="shared" ref="P20:W20" si="18">SUM(P5:P18)</f>
        <v>16861248.070000004</v>
      </c>
      <c r="Q20" s="75">
        <f t="shared" si="18"/>
        <v>56531023.469999999</v>
      </c>
      <c r="R20" s="75">
        <f t="shared" si="18"/>
        <v>60370503.32</v>
      </c>
      <c r="S20" s="75">
        <f t="shared" si="18"/>
        <v>64300243.909999996</v>
      </c>
      <c r="T20" s="75">
        <f t="shared" si="18"/>
        <v>68758829.300000012</v>
      </c>
      <c r="U20" s="75">
        <f t="shared" si="18"/>
        <v>73185689.799999997</v>
      </c>
      <c r="V20" s="75">
        <f t="shared" si="18"/>
        <v>78107069.699999988</v>
      </c>
      <c r="W20" s="75">
        <f t="shared" si="18"/>
        <v>83175344.099999994</v>
      </c>
      <c r="AC20" s="18">
        <f>O20/D20</f>
        <v>7.488070753615605</v>
      </c>
      <c r="AD20" s="18">
        <f t="shared" ref="AD20:AK20" si="19">P20/E20</f>
        <v>7.7215254654095791</v>
      </c>
      <c r="AE20" s="18">
        <f t="shared" si="19"/>
        <v>25.377284877198701</v>
      </c>
      <c r="AF20" s="18">
        <f t="shared" si="19"/>
        <v>26.535318588193924</v>
      </c>
      <c r="AG20" s="18">
        <f t="shared" si="19"/>
        <v>27.599040222336679</v>
      </c>
      <c r="AH20" s="18">
        <f t="shared" si="19"/>
        <v>28.83332465299619</v>
      </c>
      <c r="AI20" s="18">
        <f t="shared" si="19"/>
        <v>30.020489216353042</v>
      </c>
      <c r="AJ20" s="18">
        <f t="shared" si="19"/>
        <v>31.304999609223913</v>
      </c>
      <c r="AK20" s="18">
        <f t="shared" si="19"/>
        <v>32.615326257787643</v>
      </c>
    </row>
    <row r="21" spans="1:37" x14ac:dyDescent="0.25">
      <c r="B21" s="14"/>
      <c r="C21" s="14"/>
      <c r="D21" s="14"/>
      <c r="E21" s="14"/>
      <c r="L21" s="86" t="s">
        <v>57</v>
      </c>
      <c r="M21" s="86"/>
      <c r="N21" s="86"/>
      <c r="O21" s="86"/>
      <c r="P21" s="86"/>
      <c r="Q21" s="86"/>
      <c r="R21" s="86"/>
      <c r="S21" s="86"/>
      <c r="U21">
        <f>U12-T12</f>
        <v>237542.70000000019</v>
      </c>
      <c r="V21">
        <f>(U21/U12)*100</f>
        <v>5.0532475063940847</v>
      </c>
    </row>
    <row r="22" spans="1:37" ht="45" x14ac:dyDescent="0.25">
      <c r="B22" s="13"/>
      <c r="C22" s="13"/>
      <c r="D22" s="13"/>
      <c r="E22" s="13" t="s">
        <v>87</v>
      </c>
      <c r="F22">
        <v>2008</v>
      </c>
      <c r="G22">
        <v>2009</v>
      </c>
      <c r="H22">
        <v>2010</v>
      </c>
      <c r="L22" s="87" t="s">
        <v>58</v>
      </c>
      <c r="M22" s="87"/>
      <c r="N22" s="87"/>
      <c r="O22" s="87"/>
      <c r="P22" s="87"/>
      <c r="Q22" s="87"/>
      <c r="R22" s="87"/>
      <c r="S22" s="87"/>
    </row>
    <row r="23" spans="1:37" x14ac:dyDescent="0.25">
      <c r="F23">
        <f>(O5-N5)/O5*100</f>
        <v>6.496374069606567</v>
      </c>
      <c r="G23" s="10">
        <f t="shared" ref="G23" si="20">(P5-O5)/P5*100</f>
        <v>6.0263733950032208</v>
      </c>
      <c r="H23" s="10">
        <f>(Q5-P5)/Q5*100</f>
        <v>65.97022324908724</v>
      </c>
      <c r="L23" s="49"/>
      <c r="M23" s="48"/>
      <c r="N23" s="47"/>
      <c r="O23" s="47"/>
      <c r="P23" s="47"/>
      <c r="Q23" s="47"/>
      <c r="R23" s="47"/>
      <c r="S23" s="47"/>
      <c r="Z23" t="s">
        <v>26</v>
      </c>
    </row>
    <row r="24" spans="1:37" ht="24" x14ac:dyDescent="0.25">
      <c r="L24" s="50" t="s">
        <v>59</v>
      </c>
      <c r="M24" s="51">
        <v>2010</v>
      </c>
      <c r="N24" s="51">
        <v>2011</v>
      </c>
      <c r="O24" s="51">
        <v>2012</v>
      </c>
      <c r="P24" s="51">
        <v>2013</v>
      </c>
      <c r="Q24" s="51">
        <v>2014</v>
      </c>
      <c r="R24" s="51">
        <v>2015</v>
      </c>
      <c r="S24" s="52">
        <v>2016</v>
      </c>
      <c r="U24" s="2">
        <v>9424987.6999999993</v>
      </c>
      <c r="V24">
        <v>6.95</v>
      </c>
      <c r="X24">
        <f t="shared" ref="X24:X37" si="21">(V24/100)*U24</f>
        <v>655036.64515</v>
      </c>
      <c r="Y24" s="2">
        <f t="shared" ref="Y24:Y37" si="22">U24-X24</f>
        <v>8769951.054849999</v>
      </c>
      <c r="Z24" s="3">
        <v>8769951.054849999</v>
      </c>
    </row>
    <row r="25" spans="1:37" x14ac:dyDescent="0.25">
      <c r="L25" s="53" t="s">
        <v>60</v>
      </c>
      <c r="M25" s="54">
        <v>7179474.4000000004</v>
      </c>
      <c r="N25" s="54">
        <v>7722194.9000000004</v>
      </c>
      <c r="O25" s="54">
        <v>8239293.9000000004</v>
      </c>
      <c r="P25" s="54">
        <v>8815083.8000000007</v>
      </c>
      <c r="Q25" s="54">
        <v>9423199.5999999996</v>
      </c>
      <c r="R25" s="54">
        <v>10112713.5</v>
      </c>
      <c r="S25" s="54" t="s">
        <v>74</v>
      </c>
      <c r="U25" s="2">
        <v>12856684</v>
      </c>
      <c r="V25">
        <v>7.53</v>
      </c>
      <c r="X25">
        <f t="shared" si="21"/>
        <v>968108.30520000006</v>
      </c>
      <c r="Y25" s="2">
        <f t="shared" si="22"/>
        <v>11888575.694800001</v>
      </c>
      <c r="Z25" s="3">
        <v>11888575.694800001</v>
      </c>
    </row>
    <row r="26" spans="1:37" x14ac:dyDescent="0.25">
      <c r="L26" s="55" t="s">
        <v>61</v>
      </c>
      <c r="M26" s="56">
        <v>9686960.5</v>
      </c>
      <c r="N26" s="56">
        <v>10376015.4</v>
      </c>
      <c r="O26" s="56">
        <v>11103679.199999999</v>
      </c>
      <c r="P26" s="56">
        <v>11968352.300000001</v>
      </c>
      <c r="Q26" s="56">
        <v>12851015.699999999</v>
      </c>
      <c r="R26" s="56">
        <v>13835677.800000001</v>
      </c>
      <c r="S26" s="56" t="s">
        <v>75</v>
      </c>
      <c r="U26" s="2">
        <v>7683933.2999999998</v>
      </c>
      <c r="V26">
        <v>7.03</v>
      </c>
      <c r="X26">
        <f t="shared" si="21"/>
        <v>540180.51098999998</v>
      </c>
      <c r="Y26" s="2">
        <f t="shared" si="22"/>
        <v>7143752.7890099995</v>
      </c>
      <c r="Z26" s="3">
        <v>7143752.7890099995</v>
      </c>
    </row>
    <row r="27" spans="1:37" x14ac:dyDescent="0.25">
      <c r="L27" s="57" t="s">
        <v>62</v>
      </c>
      <c r="M27" s="54">
        <v>5963914.5</v>
      </c>
      <c r="N27" s="54">
        <v>6313069.2999999998</v>
      </c>
      <c r="O27" s="54">
        <v>6722380.2000000002</v>
      </c>
      <c r="P27" s="54">
        <v>7179967.0999999996</v>
      </c>
      <c r="Q27" s="54">
        <v>7682852</v>
      </c>
      <c r="R27" s="54">
        <v>8241408.5</v>
      </c>
      <c r="S27" s="54" t="s">
        <v>76</v>
      </c>
      <c r="U27" s="2">
        <v>3378928.3</v>
      </c>
      <c r="V27">
        <v>5.69</v>
      </c>
      <c r="X27">
        <f t="shared" si="21"/>
        <v>192261.02027000001</v>
      </c>
      <c r="Y27" s="2">
        <f t="shared" si="22"/>
        <v>3186667.2797299996</v>
      </c>
      <c r="Z27" s="3">
        <v>3186667.2797299996</v>
      </c>
    </row>
    <row r="28" spans="1:37" x14ac:dyDescent="0.25">
      <c r="L28" s="55" t="s">
        <v>63</v>
      </c>
      <c r="M28" s="56">
        <v>2694573</v>
      </c>
      <c r="N28" s="56">
        <v>2884927.3</v>
      </c>
      <c r="O28" s="56">
        <v>3038441.5</v>
      </c>
      <c r="P28" s="56">
        <v>3197783.6</v>
      </c>
      <c r="Q28" s="56">
        <v>3367463.3</v>
      </c>
      <c r="R28" s="56">
        <v>3554129.6</v>
      </c>
      <c r="S28" s="56">
        <v>3754045.9</v>
      </c>
      <c r="U28" s="2">
        <v>5391112.9000000004</v>
      </c>
      <c r="V28">
        <v>3.74</v>
      </c>
      <c r="X28">
        <f t="shared" si="21"/>
        <v>201627.62246000004</v>
      </c>
      <c r="Y28" s="2">
        <f t="shared" si="22"/>
        <v>5189485.2775400002</v>
      </c>
      <c r="Z28" s="3">
        <v>5189485.2775400002</v>
      </c>
    </row>
    <row r="29" spans="1:37" x14ac:dyDescent="0.25">
      <c r="L29" s="57" t="s">
        <v>64</v>
      </c>
      <c r="M29" s="54">
        <v>4231349</v>
      </c>
      <c r="N29" s="54">
        <v>4566771.8</v>
      </c>
      <c r="O29" s="54">
        <v>4851163.9000000004</v>
      </c>
      <c r="P29" s="54">
        <v>5192551</v>
      </c>
      <c r="Q29" s="54">
        <v>5410378.5</v>
      </c>
      <c r="R29" s="54">
        <v>5696609.7999999998</v>
      </c>
      <c r="S29" s="54">
        <v>6008690</v>
      </c>
      <c r="U29" s="2">
        <v>2115689.2999999998</v>
      </c>
      <c r="V29">
        <v>6.07</v>
      </c>
      <c r="X29">
        <f t="shared" si="21"/>
        <v>128422.34050999999</v>
      </c>
      <c r="Y29" s="2">
        <f t="shared" si="22"/>
        <v>1987266.9594899998</v>
      </c>
      <c r="Z29" s="3">
        <v>1987266.9594899998</v>
      </c>
    </row>
    <row r="30" spans="1:37" x14ac:dyDescent="0.25">
      <c r="L30" s="55" t="s">
        <v>65</v>
      </c>
      <c r="M30" s="56">
        <v>1665766.8</v>
      </c>
      <c r="N30" s="56">
        <v>1764337.7</v>
      </c>
      <c r="O30" s="56">
        <v>1875095.8</v>
      </c>
      <c r="P30" s="56">
        <v>1995771.2</v>
      </c>
      <c r="Q30" s="56">
        <v>2116601.6</v>
      </c>
      <c r="R30" s="56">
        <v>2243525.9</v>
      </c>
      <c r="S30" s="56">
        <v>2382339.9</v>
      </c>
      <c r="U30" s="2">
        <v>2699458.1</v>
      </c>
      <c r="V30">
        <v>7</v>
      </c>
      <c r="X30">
        <f t="shared" si="21"/>
        <v>188962.06700000001</v>
      </c>
      <c r="Y30" s="2">
        <f t="shared" si="22"/>
        <v>2510496.0330000003</v>
      </c>
      <c r="Z30" s="3">
        <v>2510496.0330000003</v>
      </c>
    </row>
    <row r="31" spans="1:37" x14ac:dyDescent="0.25">
      <c r="L31" s="57" t="s">
        <v>66</v>
      </c>
      <c r="M31" s="54">
        <v>2076759.8</v>
      </c>
      <c r="N31" s="54">
        <v>2204959.1</v>
      </c>
      <c r="O31" s="54">
        <v>2358678.2999999998</v>
      </c>
      <c r="P31" s="54">
        <v>2523704.5</v>
      </c>
      <c r="Q31" s="54">
        <v>2699773.3</v>
      </c>
      <c r="R31" s="54">
        <v>2882203.3</v>
      </c>
      <c r="S31" s="54">
        <v>3076708.6</v>
      </c>
      <c r="U31" s="2">
        <v>4700792.9000000004</v>
      </c>
      <c r="V31">
        <v>5.37</v>
      </c>
      <c r="X31">
        <f t="shared" si="21"/>
        <v>252432.57873000001</v>
      </c>
      <c r="Y31" s="2">
        <f t="shared" si="22"/>
        <v>4448360.3212700002</v>
      </c>
      <c r="Z31" s="3">
        <v>4448360.3212700002</v>
      </c>
    </row>
    <row r="32" spans="1:37" x14ac:dyDescent="0.25">
      <c r="L32" s="55" t="s">
        <v>67</v>
      </c>
      <c r="M32" s="56">
        <v>3809809.7</v>
      </c>
      <c r="N32" s="56">
        <v>3993255.6</v>
      </c>
      <c r="O32" s="56">
        <v>4199398.4000000004</v>
      </c>
      <c r="P32" s="56">
        <v>4463250.2</v>
      </c>
      <c r="Q32" s="56">
        <v>4700299</v>
      </c>
      <c r="R32" s="56">
        <v>4943248.3</v>
      </c>
      <c r="S32" s="56">
        <v>5191241.9000000004</v>
      </c>
      <c r="U32" s="2">
        <v>3745961.1</v>
      </c>
      <c r="V32">
        <v>6.55</v>
      </c>
      <c r="X32">
        <f t="shared" si="21"/>
        <v>245360.45205000002</v>
      </c>
      <c r="Y32" s="2">
        <f t="shared" si="22"/>
        <v>3500600.6479500001</v>
      </c>
      <c r="Z32" s="3">
        <v>3500600.6479500001</v>
      </c>
    </row>
    <row r="33" spans="12:26" x14ac:dyDescent="0.25">
      <c r="L33" s="46" t="s">
        <v>68</v>
      </c>
      <c r="M33" s="45">
        <v>2932756.4</v>
      </c>
      <c r="N33" s="45">
        <v>3112729.3</v>
      </c>
      <c r="O33" s="45">
        <v>3306735.8</v>
      </c>
      <c r="P33" s="45">
        <v>3516158.8</v>
      </c>
      <c r="Q33" s="45">
        <v>3746348.8</v>
      </c>
      <c r="R33" s="45">
        <v>3990904.8</v>
      </c>
      <c r="S33" s="45">
        <v>4251997.9000000004</v>
      </c>
      <c r="U33" s="2">
        <v>2501602.2999999998</v>
      </c>
      <c r="V33">
        <v>7.79</v>
      </c>
      <c r="X33">
        <f t="shared" si="21"/>
        <v>194874.81916999997</v>
      </c>
      <c r="Y33" s="2">
        <f t="shared" si="22"/>
        <v>2306727.4808299998</v>
      </c>
      <c r="Z33" s="3">
        <v>2306727.4808299998</v>
      </c>
    </row>
    <row r="34" spans="12:26" x14ac:dyDescent="0.25">
      <c r="L34" s="58" t="s">
        <v>69</v>
      </c>
      <c r="M34" s="59">
        <v>1935894.2</v>
      </c>
      <c r="N34" s="59">
        <v>2042890.5</v>
      </c>
      <c r="O34" s="59">
        <v>2174858.5</v>
      </c>
      <c r="P34" s="59">
        <v>2322634.9</v>
      </c>
      <c r="Q34" s="59">
        <v>2490475.6</v>
      </c>
      <c r="R34" s="59">
        <v>2682506.7000000002</v>
      </c>
      <c r="S34" s="59">
        <v>2845084.9</v>
      </c>
      <c r="U34" s="2">
        <v>2504683.7999999998</v>
      </c>
      <c r="V34">
        <v>6.42</v>
      </c>
      <c r="X34">
        <f t="shared" si="21"/>
        <v>160800.69995999997</v>
      </c>
      <c r="Y34" s="2">
        <f t="shared" si="22"/>
        <v>2343883.1000399999</v>
      </c>
      <c r="Z34" s="3">
        <v>2343883.1000399999</v>
      </c>
    </row>
    <row r="35" spans="12:26" x14ac:dyDescent="0.25">
      <c r="L35" s="57" t="s">
        <v>70</v>
      </c>
      <c r="M35" s="60">
        <v>1944386.5</v>
      </c>
      <c r="N35" s="60">
        <v>2072078.5</v>
      </c>
      <c r="O35" s="60">
        <v>2202328.7000000002</v>
      </c>
      <c r="P35" s="60">
        <v>2353541.9</v>
      </c>
      <c r="Q35" s="60">
        <v>2504469.5</v>
      </c>
      <c r="R35" s="60">
        <v>2678816.1</v>
      </c>
      <c r="S35" s="60">
        <v>2866408.3</v>
      </c>
      <c r="U35" s="2">
        <v>4072824.6</v>
      </c>
      <c r="V35">
        <v>5.5</v>
      </c>
      <c r="X35">
        <f t="shared" si="21"/>
        <v>224005.353</v>
      </c>
      <c r="Y35" s="2">
        <f t="shared" si="22"/>
        <v>3848819.247</v>
      </c>
      <c r="Z35" s="3">
        <v>3848819.247</v>
      </c>
    </row>
    <row r="36" spans="12:26" x14ac:dyDescent="0.25">
      <c r="L36" s="55" t="s">
        <v>71</v>
      </c>
      <c r="M36" s="59">
        <v>3189865.5</v>
      </c>
      <c r="N36" s="59">
        <v>3412633.8</v>
      </c>
      <c r="O36" s="59">
        <v>3618840.3</v>
      </c>
      <c r="P36" s="59">
        <v>3862518.7</v>
      </c>
      <c r="Q36" s="59">
        <v>4065158.5</v>
      </c>
      <c r="R36" s="59">
        <v>4275067</v>
      </c>
      <c r="S36" s="59">
        <v>4510406.8</v>
      </c>
      <c r="U36" s="2">
        <v>4386136.5999999996</v>
      </c>
      <c r="V36">
        <v>6</v>
      </c>
      <c r="X36">
        <f t="shared" si="21"/>
        <v>263168.196</v>
      </c>
      <c r="Y36" s="2">
        <f t="shared" si="22"/>
        <v>4122968.4039999996</v>
      </c>
      <c r="Z36" s="3">
        <v>4122968.4039999996</v>
      </c>
    </row>
    <row r="37" spans="12:26" x14ac:dyDescent="0.25">
      <c r="L37" s="57" t="s">
        <v>72</v>
      </c>
      <c r="M37" s="54">
        <v>3379391.8</v>
      </c>
      <c r="N37" s="54">
        <v>3639678.9</v>
      </c>
      <c r="O37" s="54">
        <v>3887840.7</v>
      </c>
      <c r="P37" s="54">
        <v>4140132.6</v>
      </c>
      <c r="Q37" s="54">
        <v>4382508.4000000004</v>
      </c>
      <c r="R37" s="54">
        <v>4684225</v>
      </c>
      <c r="S37" s="54">
        <v>4950471</v>
      </c>
      <c r="U37" s="2">
        <v>7722894.9000000004</v>
      </c>
      <c r="V37">
        <v>6.91</v>
      </c>
      <c r="X37">
        <f t="shared" si="21"/>
        <v>533652.03758999996</v>
      </c>
      <c r="Y37" s="2">
        <f t="shared" si="22"/>
        <v>7189242.8624100005</v>
      </c>
      <c r="Z37" s="3">
        <v>7189242.8624100005</v>
      </c>
    </row>
    <row r="38" spans="12:26" ht="15.75" thickBot="1" x14ac:dyDescent="0.3">
      <c r="L38" s="61" t="s">
        <v>73</v>
      </c>
      <c r="M38" s="62">
        <v>5840121.4000000004</v>
      </c>
      <c r="N38" s="62">
        <v>6264961.2000000002</v>
      </c>
      <c r="O38" s="62">
        <v>6721508.7000000002</v>
      </c>
      <c r="P38" s="62">
        <v>7227378.7000000002</v>
      </c>
      <c r="Q38" s="62">
        <v>7730526.9000000004</v>
      </c>
      <c r="R38" s="62">
        <v>8286033.4000000004</v>
      </c>
      <c r="S38" s="62">
        <v>8859548.1999999993</v>
      </c>
    </row>
    <row r="39" spans="12:26" ht="15.75" thickTop="1" x14ac:dyDescent="0.25"/>
  </sheetData>
  <mergeCells count="2">
    <mergeCell ref="L21:S21"/>
    <mergeCell ref="L22:S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topLeftCell="A217" workbookViewId="0">
      <selection activeCell="I251" sqref="I251"/>
    </sheetView>
  </sheetViews>
  <sheetFormatPr defaultRowHeight="15" x14ac:dyDescent="0.25"/>
  <cols>
    <col min="1" max="1" width="9.140625" style="10"/>
    <col min="2" max="2" width="22.140625" bestFit="1" customWidth="1"/>
    <col min="3" max="3" width="14.28515625" customWidth="1"/>
    <col min="4" max="4" width="15.140625" bestFit="1" customWidth="1"/>
    <col min="5" max="5" width="11.85546875" customWidth="1"/>
    <col min="7" max="7" width="23.140625" customWidth="1"/>
    <col min="8" max="8" width="28.140625" customWidth="1"/>
    <col min="9" max="9" width="19.5703125" customWidth="1"/>
  </cols>
  <sheetData>
    <row r="1" spans="1:9" s="10" customFormat="1" ht="28.5" x14ac:dyDescent="0.45">
      <c r="A1" s="16" t="s">
        <v>46</v>
      </c>
      <c r="B1" s="16"/>
    </row>
    <row r="2" spans="1:9" s="1" customFormat="1" ht="90" x14ac:dyDescent="0.25">
      <c r="A2" s="17" t="s">
        <v>41</v>
      </c>
      <c r="B2" s="19" t="s">
        <v>0</v>
      </c>
      <c r="C2" s="30" t="s">
        <v>39</v>
      </c>
      <c r="D2" s="31" t="s">
        <v>38</v>
      </c>
      <c r="E2" s="21" t="s">
        <v>50</v>
      </c>
      <c r="F2" s="22" t="s">
        <v>16</v>
      </c>
      <c r="G2" s="22" t="s">
        <v>17</v>
      </c>
      <c r="H2" s="22" t="s">
        <v>18</v>
      </c>
      <c r="I2" s="22" t="s">
        <v>19</v>
      </c>
    </row>
    <row r="3" spans="1:9" x14ac:dyDescent="0.25">
      <c r="A3" s="25">
        <v>1</v>
      </c>
      <c r="B3" s="25" t="s">
        <v>1</v>
      </c>
      <c r="C3" s="26">
        <v>206112</v>
      </c>
      <c r="D3" s="27"/>
      <c r="E3" s="25"/>
      <c r="F3" s="25"/>
      <c r="G3" s="25"/>
      <c r="H3" s="25"/>
      <c r="I3" s="25"/>
    </row>
    <row r="4" spans="1:9" x14ac:dyDescent="0.25">
      <c r="A4" s="25">
        <v>2</v>
      </c>
      <c r="B4" s="25" t="s">
        <v>2</v>
      </c>
      <c r="C4" s="28">
        <v>315474</v>
      </c>
      <c r="D4" s="27">
        <v>2325612.2000000002</v>
      </c>
      <c r="E4" s="25"/>
      <c r="F4" s="25"/>
      <c r="G4" s="25"/>
      <c r="H4" s="25"/>
      <c r="I4" s="25"/>
    </row>
    <row r="5" spans="1:9" x14ac:dyDescent="0.25">
      <c r="A5" s="25">
        <v>3</v>
      </c>
      <c r="B5" s="25" t="s">
        <v>3</v>
      </c>
      <c r="C5" s="26">
        <v>351579</v>
      </c>
      <c r="D5" s="27"/>
      <c r="E5" s="25"/>
      <c r="F5" s="25"/>
      <c r="G5" s="25"/>
      <c r="H5" s="25"/>
      <c r="I5" s="25"/>
    </row>
    <row r="6" spans="1:9" x14ac:dyDescent="0.25">
      <c r="A6" s="25">
        <v>4</v>
      </c>
      <c r="B6" s="25" t="s">
        <v>4</v>
      </c>
      <c r="C6" s="28">
        <v>122929</v>
      </c>
      <c r="D6" s="27"/>
      <c r="E6" s="25"/>
      <c r="F6" s="25"/>
      <c r="G6" s="25"/>
      <c r="H6" s="25"/>
      <c r="I6" s="25"/>
    </row>
    <row r="7" spans="1:9" x14ac:dyDescent="0.25">
      <c r="A7" s="25">
        <v>5</v>
      </c>
      <c r="B7" s="25" t="s">
        <v>5</v>
      </c>
      <c r="C7" s="26">
        <v>114006</v>
      </c>
      <c r="D7" s="27"/>
      <c r="E7" s="25"/>
      <c r="F7" s="25"/>
      <c r="G7" s="25"/>
      <c r="H7" s="25"/>
      <c r="I7" s="25"/>
    </row>
    <row r="8" spans="1:9" x14ac:dyDescent="0.25">
      <c r="A8" s="25">
        <v>6</v>
      </c>
      <c r="B8" s="25" t="s">
        <v>6</v>
      </c>
      <c r="C8" s="28">
        <v>36180</v>
      </c>
      <c r="D8" s="27"/>
      <c r="E8" s="25"/>
      <c r="F8" s="25"/>
      <c r="G8" s="25"/>
      <c r="H8" s="25"/>
      <c r="I8" s="25"/>
    </row>
    <row r="9" spans="1:9" x14ac:dyDescent="0.25">
      <c r="A9" s="25">
        <v>7</v>
      </c>
      <c r="B9" s="25" t="s">
        <v>7</v>
      </c>
      <c r="C9" s="26">
        <v>55911</v>
      </c>
      <c r="D9" s="27"/>
      <c r="E9" s="25"/>
      <c r="F9" s="25"/>
      <c r="G9" s="25"/>
      <c r="H9" s="25"/>
      <c r="I9" s="25"/>
    </row>
    <row r="10" spans="1:9" x14ac:dyDescent="0.25">
      <c r="A10" s="25">
        <v>8</v>
      </c>
      <c r="B10" s="25" t="s">
        <v>8</v>
      </c>
      <c r="C10" s="28">
        <v>107661</v>
      </c>
      <c r="D10" s="27">
        <v>812429.27</v>
      </c>
      <c r="E10" s="25"/>
      <c r="F10" s="25"/>
      <c r="G10" s="25"/>
      <c r="H10" s="25"/>
      <c r="I10" s="25"/>
    </row>
    <row r="11" spans="1:9" x14ac:dyDescent="0.25">
      <c r="A11" s="25">
        <v>9</v>
      </c>
      <c r="B11" s="25" t="s">
        <v>9</v>
      </c>
      <c r="C11" s="26">
        <v>133049</v>
      </c>
      <c r="D11" s="27">
        <v>7710927.6799999997</v>
      </c>
      <c r="E11" s="25"/>
      <c r="F11" s="25"/>
      <c r="G11" s="25"/>
      <c r="H11" s="25"/>
      <c r="I11" s="25"/>
    </row>
    <row r="12" spans="1:9" x14ac:dyDescent="0.25">
      <c r="A12" s="25">
        <v>10</v>
      </c>
      <c r="B12" s="25" t="s">
        <v>10</v>
      </c>
      <c r="C12" s="28">
        <v>118208</v>
      </c>
      <c r="D12" s="27"/>
      <c r="E12" s="25"/>
      <c r="F12" s="25"/>
      <c r="G12" s="25"/>
      <c r="H12" s="25"/>
      <c r="I12" s="25"/>
    </row>
    <row r="13" spans="1:9" x14ac:dyDescent="0.25">
      <c r="A13" s="25">
        <v>11</v>
      </c>
      <c r="B13" s="25" t="s">
        <v>11</v>
      </c>
      <c r="C13" s="26">
        <v>86028</v>
      </c>
      <c r="D13" s="27">
        <v>554894.64</v>
      </c>
      <c r="E13" s="25"/>
      <c r="F13" s="25"/>
      <c r="G13" s="25"/>
      <c r="H13" s="25"/>
      <c r="I13" s="25"/>
    </row>
    <row r="14" spans="1:9" x14ac:dyDescent="0.25">
      <c r="A14" s="25">
        <v>12</v>
      </c>
      <c r="B14" s="25" t="s">
        <v>12</v>
      </c>
      <c r="C14" s="28">
        <v>85155</v>
      </c>
      <c r="D14" s="27"/>
      <c r="E14" s="25"/>
      <c r="F14" s="25"/>
      <c r="G14" s="25"/>
      <c r="H14" s="25"/>
      <c r="I14" s="25"/>
    </row>
    <row r="15" spans="1:9" x14ac:dyDescent="0.25">
      <c r="A15" s="25">
        <v>13</v>
      </c>
      <c r="B15" s="25" t="s">
        <v>13</v>
      </c>
      <c r="C15" s="26">
        <v>88017</v>
      </c>
      <c r="D15" s="27"/>
      <c r="E15" s="25"/>
      <c r="F15" s="25"/>
      <c r="G15" s="25"/>
      <c r="H15" s="25"/>
      <c r="I15" s="25"/>
    </row>
    <row r="16" spans="1:9" x14ac:dyDescent="0.25">
      <c r="A16" s="25">
        <v>14</v>
      </c>
      <c r="B16" s="25" t="s">
        <v>14</v>
      </c>
      <c r="C16" s="28">
        <v>183801</v>
      </c>
      <c r="D16" s="27"/>
      <c r="E16" s="25"/>
      <c r="F16" s="25"/>
      <c r="G16" s="25"/>
      <c r="H16" s="25"/>
      <c r="I16" s="25"/>
    </row>
    <row r="17" spans="1:10" x14ac:dyDescent="0.25">
      <c r="A17" s="32"/>
      <c r="B17" s="33" t="s">
        <v>44</v>
      </c>
    </row>
    <row r="21" spans="1:10" ht="28.5" x14ac:dyDescent="0.45">
      <c r="A21" s="16" t="s">
        <v>42</v>
      </c>
      <c r="B21" s="16"/>
      <c r="C21" s="10"/>
      <c r="D21" s="10"/>
      <c r="E21" s="10"/>
      <c r="F21" s="10"/>
      <c r="G21" s="10"/>
      <c r="H21" s="10"/>
      <c r="I21" s="10"/>
    </row>
    <row r="22" spans="1:10" ht="90" x14ac:dyDescent="0.25">
      <c r="A22" s="17" t="s">
        <v>41</v>
      </c>
      <c r="B22" s="19" t="s">
        <v>0</v>
      </c>
      <c r="C22" s="35" t="s">
        <v>30</v>
      </c>
      <c r="D22" s="20" t="s">
        <v>20</v>
      </c>
      <c r="E22" s="21" t="s">
        <v>50</v>
      </c>
      <c r="F22" s="22" t="s">
        <v>16</v>
      </c>
      <c r="G22" s="22" t="s">
        <v>17</v>
      </c>
      <c r="H22" s="22" t="s">
        <v>18</v>
      </c>
      <c r="I22" s="22" t="s">
        <v>19</v>
      </c>
    </row>
    <row r="23" spans="1:10" x14ac:dyDescent="0.25">
      <c r="A23" s="25">
        <v>1</v>
      </c>
      <c r="B23" s="25" t="s">
        <v>1</v>
      </c>
      <c r="C23" s="26">
        <v>223432</v>
      </c>
      <c r="D23" s="27">
        <v>2146773.3199999998</v>
      </c>
      <c r="E23" s="25">
        <f>D23/C23</f>
        <v>9.6081730459379138</v>
      </c>
      <c r="F23" s="25">
        <f t="shared" ref="F23:F36" si="0">C23/$C$37</f>
        <v>0.10912163317135112</v>
      </c>
      <c r="G23" s="25">
        <f t="shared" ref="G23:G36" si="1">E23-$E$37</f>
        <v>1.830101833533333</v>
      </c>
      <c r="H23" s="25">
        <f>G23^2</f>
        <v>3.3492727211020674</v>
      </c>
      <c r="I23" s="25">
        <f>H23*F23</f>
        <v>0.3654781092629128</v>
      </c>
      <c r="J23">
        <f>SQRT(I23)</f>
        <v>0.60454785522976817</v>
      </c>
    </row>
    <row r="24" spans="1:10" x14ac:dyDescent="0.25">
      <c r="A24" s="25">
        <v>2</v>
      </c>
      <c r="B24" s="25" t="s">
        <v>2</v>
      </c>
      <c r="C24" s="28">
        <v>322081</v>
      </c>
      <c r="D24" s="27">
        <v>2471355.87</v>
      </c>
      <c r="E24" s="25">
        <f t="shared" ref="E24:E36" si="2">D24/C24</f>
        <v>7.6730880430699111</v>
      </c>
      <c r="F24" s="25">
        <f t="shared" si="0"/>
        <v>0.15730067641815829</v>
      </c>
      <c r="G24" s="25">
        <f t="shared" si="1"/>
        <v>-0.10498316933466967</v>
      </c>
      <c r="H24" s="25">
        <f t="shared" ref="H24:H36" si="3">G24^2</f>
        <v>1.1021465843551926E-2</v>
      </c>
      <c r="I24" s="25">
        <f t="shared" ref="I24:I36" si="4">H24*F24</f>
        <v>1.7336840323103455E-3</v>
      </c>
      <c r="J24" s="10">
        <f t="shared" ref="J24:J36" si="5">SQRT(I24)</f>
        <v>4.1637531534786561E-2</v>
      </c>
    </row>
    <row r="25" spans="1:10" x14ac:dyDescent="0.25">
      <c r="A25" s="25">
        <v>3</v>
      </c>
      <c r="B25" s="25" t="s">
        <v>3</v>
      </c>
      <c r="C25" s="26">
        <v>338583</v>
      </c>
      <c r="D25" s="27">
        <v>1863217.76</v>
      </c>
      <c r="E25" s="25">
        <f t="shared" si="2"/>
        <v>5.5029867418033396</v>
      </c>
      <c r="F25" s="25">
        <f t="shared" si="0"/>
        <v>0.16536006446729018</v>
      </c>
      <c r="G25" s="25">
        <f t="shared" si="1"/>
        <v>-2.2750844706012412</v>
      </c>
      <c r="H25" s="25">
        <f t="shared" si="3"/>
        <v>5.17600934837093</v>
      </c>
      <c r="I25" s="25">
        <f t="shared" si="4"/>
        <v>0.8559052395299136</v>
      </c>
      <c r="J25" s="10">
        <f t="shared" si="5"/>
        <v>0.92515146842552953</v>
      </c>
    </row>
    <row r="26" spans="1:10" x14ac:dyDescent="0.25">
      <c r="A26" s="25">
        <v>4</v>
      </c>
      <c r="B26" s="25" t="s">
        <v>4</v>
      </c>
      <c r="C26" s="28">
        <v>124250</v>
      </c>
      <c r="D26" s="27">
        <v>822724.69</v>
      </c>
      <c r="E26" s="25">
        <f t="shared" si="2"/>
        <v>6.6215266800804828</v>
      </c>
      <c r="F26" s="25">
        <f t="shared" si="0"/>
        <v>6.0682278821030014E-2</v>
      </c>
      <c r="G26" s="25">
        <f t="shared" si="1"/>
        <v>-1.1565445323240979</v>
      </c>
      <c r="H26" s="25">
        <f t="shared" si="3"/>
        <v>1.3375952552487664</v>
      </c>
      <c r="I26" s="25">
        <f t="shared" si="4"/>
        <v>8.1168328228692452E-2</v>
      </c>
      <c r="J26" s="10">
        <f t="shared" si="5"/>
        <v>0.28490055849136636</v>
      </c>
    </row>
    <row r="27" spans="1:10" x14ac:dyDescent="0.25">
      <c r="A27" s="25">
        <v>5</v>
      </c>
      <c r="B27" s="25" t="s">
        <v>5</v>
      </c>
      <c r="C27" s="26">
        <v>116360</v>
      </c>
      <c r="D27" s="27">
        <v>905839.3</v>
      </c>
      <c r="E27" s="25">
        <f t="shared" si="2"/>
        <v>7.7847997593674805</v>
      </c>
      <c r="F27" s="25">
        <f t="shared" si="0"/>
        <v>5.6828893067324367E-2</v>
      </c>
      <c r="G27" s="25">
        <f t="shared" si="1"/>
        <v>6.7285469628997063E-3</v>
      </c>
      <c r="H27" s="25">
        <f t="shared" si="3"/>
        <v>4.527334423194686E-5</v>
      </c>
      <c r="I27" s="25">
        <f t="shared" si="4"/>
        <v>2.5728340381574746E-6</v>
      </c>
      <c r="J27" s="10">
        <f t="shared" si="5"/>
        <v>1.6040056228571876E-3</v>
      </c>
    </row>
    <row r="28" spans="1:10" x14ac:dyDescent="0.25">
      <c r="A28" s="25">
        <v>6</v>
      </c>
      <c r="B28" s="25" t="s">
        <v>6</v>
      </c>
      <c r="C28" s="28">
        <v>39576</v>
      </c>
      <c r="D28" s="27">
        <v>524749.04</v>
      </c>
      <c r="E28" s="25">
        <f t="shared" si="2"/>
        <v>13.25927430766121</v>
      </c>
      <c r="F28" s="25">
        <f t="shared" si="0"/>
        <v>1.9328465727332666E-2</v>
      </c>
      <c r="G28" s="25">
        <f t="shared" si="1"/>
        <v>5.4812030952566291</v>
      </c>
      <c r="H28" s="25">
        <f t="shared" si="3"/>
        <v>30.043587371450851</v>
      </c>
      <c r="I28" s="25">
        <f t="shared" si="4"/>
        <v>0.58069644883521232</v>
      </c>
      <c r="J28" s="10">
        <f t="shared" si="5"/>
        <v>0.76203441446906606</v>
      </c>
    </row>
    <row r="29" spans="1:10" x14ac:dyDescent="0.25">
      <c r="A29" s="25">
        <v>7</v>
      </c>
      <c r="B29" s="25" t="s">
        <v>7</v>
      </c>
      <c r="C29" s="26">
        <v>56935</v>
      </c>
      <c r="D29" s="27">
        <v>496298.68</v>
      </c>
      <c r="E29" s="25">
        <f t="shared" si="2"/>
        <v>8.7169347501536834</v>
      </c>
      <c r="F29" s="25">
        <f t="shared" si="0"/>
        <v>2.7806402774047032E-2</v>
      </c>
      <c r="G29" s="25">
        <f t="shared" si="1"/>
        <v>0.93886353774910258</v>
      </c>
      <c r="H29" s="25">
        <f t="shared" si="3"/>
        <v>0.88146474251476059</v>
      </c>
      <c r="I29" s="25">
        <f t="shared" si="4"/>
        <v>2.4510363661487091E-2</v>
      </c>
      <c r="J29" s="10">
        <f t="shared" si="5"/>
        <v>0.1565578604270226</v>
      </c>
    </row>
    <row r="30" spans="1:10" x14ac:dyDescent="0.25">
      <c r="A30" s="25">
        <v>8</v>
      </c>
      <c r="B30" s="25" t="s">
        <v>8</v>
      </c>
      <c r="C30" s="28">
        <v>110622</v>
      </c>
      <c r="D30" s="27">
        <v>861897.86</v>
      </c>
      <c r="E30" s="25">
        <f t="shared" si="2"/>
        <v>7.7913783876624905</v>
      </c>
      <c r="F30" s="25">
        <f t="shared" si="0"/>
        <v>5.4026519498913336E-2</v>
      </c>
      <c r="G30" s="25">
        <f t="shared" si="1"/>
        <v>1.3307175257909698E-2</v>
      </c>
      <c r="H30" s="25">
        <f t="shared" si="3"/>
        <v>1.7708091334472405E-4</v>
      </c>
      <c r="I30" s="25">
        <f t="shared" si="4"/>
        <v>9.5670654177041161E-6</v>
      </c>
      <c r="J30" s="10">
        <f t="shared" si="5"/>
        <v>3.0930673154175156E-3</v>
      </c>
    </row>
    <row r="31" spans="1:10" x14ac:dyDescent="0.25">
      <c r="A31" s="25">
        <v>9</v>
      </c>
      <c r="B31" s="25" t="s">
        <v>9</v>
      </c>
      <c r="C31" s="26">
        <v>136524</v>
      </c>
      <c r="D31" s="27">
        <v>1102070.47</v>
      </c>
      <c r="E31" s="25">
        <f t="shared" si="2"/>
        <v>8.072357021476078</v>
      </c>
      <c r="F31" s="25">
        <f t="shared" si="0"/>
        <v>6.6676760030280086E-2</v>
      </c>
      <c r="G31" s="25">
        <f t="shared" si="1"/>
        <v>0.29428580907149726</v>
      </c>
      <c r="H31" s="25">
        <f t="shared" si="3"/>
        <v>8.6604137420865743E-2</v>
      </c>
      <c r="I31" s="25">
        <f t="shared" si="4"/>
        <v>5.7744832884404646E-3</v>
      </c>
      <c r="J31" s="10">
        <f t="shared" si="5"/>
        <v>7.5990020979339545E-2</v>
      </c>
    </row>
    <row r="32" spans="1:10" x14ac:dyDescent="0.25">
      <c r="A32" s="25">
        <v>10</v>
      </c>
      <c r="B32" s="25" t="s">
        <v>10</v>
      </c>
      <c r="C32" s="28">
        <v>119834</v>
      </c>
      <c r="D32" s="27">
        <v>632387.44999999995</v>
      </c>
      <c r="E32" s="25">
        <f t="shared" si="2"/>
        <v>5.277195537159737</v>
      </c>
      <c r="F32" s="25">
        <f t="shared" si="0"/>
        <v>5.8525554931503507E-2</v>
      </c>
      <c r="G32" s="25">
        <f t="shared" si="1"/>
        <v>-2.5008756752448438</v>
      </c>
      <c r="H32" s="25">
        <f t="shared" si="3"/>
        <v>6.2543791430313531</v>
      </c>
      <c r="I32" s="25">
        <f t="shared" si="4"/>
        <v>0.36604101009793127</v>
      </c>
      <c r="J32" s="10">
        <f t="shared" si="5"/>
        <v>0.60501323134120899</v>
      </c>
    </row>
    <row r="33" spans="1:11" x14ac:dyDescent="0.25">
      <c r="A33" s="25">
        <v>11</v>
      </c>
      <c r="B33" s="25" t="s">
        <v>11</v>
      </c>
      <c r="C33" s="26">
        <v>92766</v>
      </c>
      <c r="D33" s="27">
        <v>582848.30000000005</v>
      </c>
      <c r="E33" s="25">
        <f t="shared" si="2"/>
        <v>6.2829948472500705</v>
      </c>
      <c r="F33" s="25">
        <f t="shared" si="0"/>
        <v>4.530585333691485E-2</v>
      </c>
      <c r="G33" s="25">
        <f t="shared" si="1"/>
        <v>-1.4950763651545103</v>
      </c>
      <c r="H33" s="25">
        <f t="shared" si="3"/>
        <v>2.2352533376436226</v>
      </c>
      <c r="I33" s="25">
        <f t="shared" si="4"/>
        <v>0.10127005988613137</v>
      </c>
      <c r="J33" s="10">
        <f t="shared" si="5"/>
        <v>0.31822957104287364</v>
      </c>
    </row>
    <row r="34" spans="1:11" x14ac:dyDescent="0.25">
      <c r="A34" s="25">
        <v>12</v>
      </c>
      <c r="B34" s="25" t="s">
        <v>12</v>
      </c>
      <c r="C34" s="28">
        <v>88748</v>
      </c>
      <c r="D34" s="27">
        <v>562323.48</v>
      </c>
      <c r="E34" s="25">
        <f t="shared" si="2"/>
        <v>6.3361819984675707</v>
      </c>
      <c r="F34" s="25">
        <f t="shared" si="0"/>
        <v>4.3343508095040416E-2</v>
      </c>
      <c r="G34" s="25">
        <f t="shared" si="1"/>
        <v>-1.4418892139370101</v>
      </c>
      <c r="H34" s="25">
        <f t="shared" si="3"/>
        <v>2.079044505267889</v>
      </c>
      <c r="I34" s="25">
        <f t="shared" si="4"/>
        <v>9.0113082344028039E-2</v>
      </c>
      <c r="J34" s="10">
        <f t="shared" si="5"/>
        <v>0.30018841140861524</v>
      </c>
    </row>
    <row r="35" spans="1:11" x14ac:dyDescent="0.25">
      <c r="A35" s="25">
        <v>13</v>
      </c>
      <c r="B35" s="25" t="s">
        <v>13</v>
      </c>
      <c r="C35" s="26">
        <v>89716</v>
      </c>
      <c r="D35" s="27">
        <v>809394.83</v>
      </c>
      <c r="E35" s="25">
        <f t="shared" si="2"/>
        <v>9.0217445048820721</v>
      </c>
      <c r="F35" s="25">
        <f t="shared" si="0"/>
        <v>4.3816268222998216E-2</v>
      </c>
      <c r="G35" s="25">
        <f t="shared" si="1"/>
        <v>1.2436732924774914</v>
      </c>
      <c r="H35" s="25">
        <f t="shared" si="3"/>
        <v>1.5467232584218038</v>
      </c>
      <c r="I35" s="25">
        <f t="shared" si="4"/>
        <v>6.7771641157759535E-2</v>
      </c>
      <c r="J35" s="10">
        <f t="shared" si="5"/>
        <v>0.2603298698915657</v>
      </c>
    </row>
    <row r="36" spans="1:11" x14ac:dyDescent="0.25">
      <c r="A36" s="25">
        <v>14</v>
      </c>
      <c r="B36" s="25" t="s">
        <v>14</v>
      </c>
      <c r="C36" s="28">
        <v>188123</v>
      </c>
      <c r="D36" s="27">
        <v>1306394.0900000001</v>
      </c>
      <c r="E36" s="25">
        <f t="shared" si="2"/>
        <v>6.9443613486920794</v>
      </c>
      <c r="F36" s="25">
        <f t="shared" si="0"/>
        <v>9.1877121437815928E-2</v>
      </c>
      <c r="G36" s="25">
        <f t="shared" si="1"/>
        <v>-0.83370986371250133</v>
      </c>
      <c r="H36" s="25">
        <f t="shared" si="3"/>
        <v>0.69507213685151759</v>
      </c>
      <c r="I36" s="25">
        <f t="shared" si="4"/>
        <v>6.3861227125549092E-2</v>
      </c>
      <c r="J36" s="10">
        <f t="shared" si="5"/>
        <v>0.25270778999775428</v>
      </c>
    </row>
    <row r="37" spans="1:11" x14ac:dyDescent="0.25">
      <c r="A37" s="25"/>
      <c r="B37" s="29" t="s">
        <v>44</v>
      </c>
      <c r="C37" s="29">
        <f>SUM(C23:C36)</f>
        <v>2047550</v>
      </c>
      <c r="D37" s="29">
        <f t="shared" ref="D37" si="6">SUM(D23:D36)</f>
        <v>15088275.139999999</v>
      </c>
      <c r="E37" s="29">
        <f>AVERAGE(E23:E36)</f>
        <v>7.7780712124045808</v>
      </c>
      <c r="F37" s="29">
        <f t="shared" ref="F37" si="7">SUM(F23:F36)</f>
        <v>1</v>
      </c>
      <c r="G37" s="29">
        <f t="shared" ref="G37" si="8">SUM(G23:G36)</f>
        <v>-1.1546319456101628E-14</v>
      </c>
      <c r="H37" s="29">
        <f t="shared" ref="H37" si="9">SUM(H23:H36)</f>
        <v>53.69624977742555</v>
      </c>
      <c r="I37" s="29">
        <f t="shared" ref="I37" si="10">SUM(I23:I36)</f>
        <v>2.6043358173498246</v>
      </c>
    </row>
    <row r="38" spans="1:11" ht="15.75" thickBot="1" x14ac:dyDescent="0.3">
      <c r="H38" s="23" t="s">
        <v>43</v>
      </c>
      <c r="I38" s="24">
        <f>SQRT(I37)/E37</f>
        <v>0.20748016126637428</v>
      </c>
    </row>
    <row r="41" spans="1:11" ht="28.5" x14ac:dyDescent="0.45">
      <c r="A41" s="16" t="s">
        <v>45</v>
      </c>
      <c r="B41" s="16"/>
    </row>
    <row r="42" spans="1:11" ht="90" x14ac:dyDescent="0.25">
      <c r="A42" s="17" t="s">
        <v>41</v>
      </c>
      <c r="B42" s="19" t="s">
        <v>0</v>
      </c>
      <c r="C42" s="30" t="s">
        <v>31</v>
      </c>
      <c r="D42" s="31" t="s">
        <v>21</v>
      </c>
      <c r="E42" s="21" t="s">
        <v>50</v>
      </c>
      <c r="F42" s="22" t="s">
        <v>16</v>
      </c>
      <c r="G42" s="22" t="s">
        <v>17</v>
      </c>
      <c r="H42" s="22" t="s">
        <v>18</v>
      </c>
      <c r="I42" s="22" t="s">
        <v>19</v>
      </c>
    </row>
    <row r="43" spans="1:11" x14ac:dyDescent="0.25">
      <c r="A43" s="25">
        <v>1</v>
      </c>
      <c r="B43" s="25" t="s">
        <v>1</v>
      </c>
      <c r="C43" s="26">
        <v>227383</v>
      </c>
      <c r="D43" s="27">
        <v>2295925.21</v>
      </c>
      <c r="E43" s="25">
        <f>D43/C43</f>
        <v>10.097171776254161</v>
      </c>
      <c r="F43" s="25">
        <f>C43/$C$57</f>
        <v>0.10661053488356828</v>
      </c>
      <c r="G43" s="25">
        <f>E43-$E$57</f>
        <v>2.3015888166437124</v>
      </c>
      <c r="H43" s="25">
        <f>G43^2</f>
        <v>5.2973110808994042</v>
      </c>
      <c r="I43" s="25">
        <f>H43*F43</f>
        <v>0.5647491677793387</v>
      </c>
      <c r="J43">
        <f>SQRT(I43)</f>
        <v>0.75149794928485247</v>
      </c>
      <c r="K43">
        <v>0.75149794928485247</v>
      </c>
    </row>
    <row r="44" spans="1:11" x14ac:dyDescent="0.25">
      <c r="A44" s="25">
        <v>2</v>
      </c>
      <c r="B44" s="25" t="s">
        <v>2</v>
      </c>
      <c r="C44" s="28">
        <v>324863</v>
      </c>
      <c r="D44" s="27">
        <v>2633483.31</v>
      </c>
      <c r="E44" s="25">
        <f t="shared" ref="E44:E56" si="11">D44/C44</f>
        <v>8.1064427466347357</v>
      </c>
      <c r="F44" s="25">
        <f t="shared" ref="F44:F56" si="12">C44/$C$57</f>
        <v>0.15231489686511587</v>
      </c>
      <c r="G44" s="25">
        <f t="shared" ref="G44:G56" si="13">E44-$E$57</f>
        <v>0.31085978702428729</v>
      </c>
      <c r="H44" s="25">
        <f t="shared" ref="H44:H56" si="14">G44^2</f>
        <v>9.6633807188785253E-2</v>
      </c>
      <c r="I44" s="25">
        <f t="shared" ref="I44:I56" si="15">H44*F44</f>
        <v>1.4718768375643319E-2</v>
      </c>
      <c r="J44" s="10">
        <f t="shared" ref="J44:J56" si="16">SQRT(I44)</f>
        <v>0.12132093131707866</v>
      </c>
      <c r="K44">
        <v>0.12132093131707866</v>
      </c>
    </row>
    <row r="45" spans="1:11" x14ac:dyDescent="0.25">
      <c r="A45" s="25">
        <v>3</v>
      </c>
      <c r="B45" s="25" t="s">
        <v>3</v>
      </c>
      <c r="C45" s="26">
        <v>340687</v>
      </c>
      <c r="D45" s="27">
        <v>1959630.55</v>
      </c>
      <c r="E45" s="25">
        <f t="shared" si="11"/>
        <v>5.7519968475462813</v>
      </c>
      <c r="F45" s="25">
        <f t="shared" si="12"/>
        <v>0.1597341195158751</v>
      </c>
      <c r="G45" s="25">
        <f t="shared" si="13"/>
        <v>-2.0435861120641672</v>
      </c>
      <c r="H45" s="25">
        <f t="shared" si="14"/>
        <v>4.1762441974215392</v>
      </c>
      <c r="I45" s="25">
        <f t="shared" si="15"/>
        <v>0.66708868975841207</v>
      </c>
      <c r="J45" s="10">
        <f t="shared" si="16"/>
        <v>0.81675497534965291</v>
      </c>
      <c r="K45">
        <v>0.81675497534965291</v>
      </c>
    </row>
    <row r="46" spans="1:11" x14ac:dyDescent="0.25">
      <c r="A46" s="25">
        <v>4</v>
      </c>
      <c r="B46" s="25" t="s">
        <v>4</v>
      </c>
      <c r="C46" s="28">
        <v>127254</v>
      </c>
      <c r="D46" s="27">
        <v>870942.52</v>
      </c>
      <c r="E46" s="25">
        <f t="shared" si="11"/>
        <v>6.8441268643814732</v>
      </c>
      <c r="F46" s="25">
        <f t="shared" si="12"/>
        <v>5.9664165773490534E-2</v>
      </c>
      <c r="G46" s="25">
        <f t="shared" si="13"/>
        <v>-0.95145609522897523</v>
      </c>
      <c r="H46" s="25">
        <f t="shared" si="14"/>
        <v>0.90526870114836877</v>
      </c>
      <c r="I46" s="25">
        <f t="shared" si="15"/>
        <v>5.4012101854868731E-2</v>
      </c>
      <c r="J46" s="10">
        <f t="shared" si="16"/>
        <v>0.23240503835947432</v>
      </c>
      <c r="K46">
        <v>0.23240503835947432</v>
      </c>
    </row>
    <row r="47" spans="1:11" x14ac:dyDescent="0.25">
      <c r="A47" s="25">
        <v>5</v>
      </c>
      <c r="B47" s="25" t="s">
        <v>5</v>
      </c>
      <c r="C47" s="26">
        <v>121789</v>
      </c>
      <c r="D47" s="27">
        <v>955948.23</v>
      </c>
      <c r="E47" s="25">
        <f t="shared" si="11"/>
        <v>7.8492165138066659</v>
      </c>
      <c r="F47" s="25">
        <f t="shared" si="12"/>
        <v>5.7101852086281282E-2</v>
      </c>
      <c r="G47" s="25">
        <f t="shared" si="13"/>
        <v>5.3633554196217403E-2</v>
      </c>
      <c r="H47" s="25">
        <f t="shared" si="14"/>
        <v>2.8765581357185896E-3</v>
      </c>
      <c r="I47" s="25">
        <f t="shared" si="15"/>
        <v>1.6425679718339194E-4</v>
      </c>
      <c r="J47" s="10">
        <f t="shared" si="16"/>
        <v>1.2816270798613454E-2</v>
      </c>
      <c r="K47">
        <v>1.2816270798613454E-2</v>
      </c>
    </row>
    <row r="48" spans="1:11" x14ac:dyDescent="0.25">
      <c r="A48" s="25">
        <v>6</v>
      </c>
      <c r="B48" s="25" t="s">
        <v>6</v>
      </c>
      <c r="C48" s="28">
        <v>42508</v>
      </c>
      <c r="D48" s="27">
        <v>549162.4</v>
      </c>
      <c r="E48" s="25">
        <f t="shared" si="11"/>
        <v>12.919036416674508</v>
      </c>
      <c r="F48" s="25">
        <f t="shared" si="12"/>
        <v>1.9930252555515234E-2</v>
      </c>
      <c r="G48" s="25">
        <f t="shared" si="13"/>
        <v>5.12345345706406</v>
      </c>
      <c r="H48" s="25">
        <f t="shared" si="14"/>
        <v>26.249775326701666</v>
      </c>
      <c r="I48" s="25">
        <f t="shared" si="15"/>
        <v>0.52316465178669658</v>
      </c>
      <c r="J48" s="10">
        <f t="shared" si="16"/>
        <v>0.72330121788000368</v>
      </c>
      <c r="K48">
        <v>0.72330121788000368</v>
      </c>
    </row>
    <row r="49" spans="1:11" x14ac:dyDescent="0.25">
      <c r="A49" s="25">
        <v>7</v>
      </c>
      <c r="B49" s="25" t="s">
        <v>7</v>
      </c>
      <c r="C49" s="26">
        <v>59531</v>
      </c>
      <c r="D49" s="27">
        <v>526267.31999999995</v>
      </c>
      <c r="E49" s="25">
        <f t="shared" si="11"/>
        <v>8.8402230770522916</v>
      </c>
      <c r="F49" s="25">
        <f t="shared" si="12"/>
        <v>2.791163698321204E-2</v>
      </c>
      <c r="G49" s="25">
        <f t="shared" si="13"/>
        <v>1.0446401174418432</v>
      </c>
      <c r="H49" s="25">
        <f t="shared" si="14"/>
        <v>1.0912729749689078</v>
      </c>
      <c r="I49" s="25">
        <f t="shared" si="15"/>
        <v>3.0459215126921995E-2</v>
      </c>
      <c r="J49" s="10">
        <f t="shared" si="16"/>
        <v>0.17452568615227385</v>
      </c>
      <c r="K49">
        <v>0.17452568615227385</v>
      </c>
    </row>
    <row r="50" spans="1:11" x14ac:dyDescent="0.25">
      <c r="A50" s="25">
        <v>8</v>
      </c>
      <c r="B50" s="25" t="s">
        <v>8</v>
      </c>
      <c r="C50" s="28">
        <v>152720</v>
      </c>
      <c r="D50" s="27">
        <v>909865.25</v>
      </c>
      <c r="E50" s="25">
        <f t="shared" si="11"/>
        <v>5.9577347433211107</v>
      </c>
      <c r="F50" s="25">
        <f t="shared" si="12"/>
        <v>7.1604125582908781E-2</v>
      </c>
      <c r="G50" s="25">
        <f t="shared" si="13"/>
        <v>-1.8378482162893377</v>
      </c>
      <c r="H50" s="25">
        <f t="shared" si="14"/>
        <v>3.3776860661179002</v>
      </c>
      <c r="I50" s="25">
        <f t="shared" si="15"/>
        <v>0.24185625725794727</v>
      </c>
      <c r="J50" s="10">
        <f t="shared" si="16"/>
        <v>0.49178883401104917</v>
      </c>
      <c r="K50">
        <v>0.49178883401104917</v>
      </c>
    </row>
    <row r="51" spans="1:11" x14ac:dyDescent="0.25">
      <c r="A51" s="25">
        <v>9</v>
      </c>
      <c r="B51" s="25" t="s">
        <v>9</v>
      </c>
      <c r="C51" s="26">
        <v>144836</v>
      </c>
      <c r="D51" s="27">
        <v>1157368.94</v>
      </c>
      <c r="E51" s="25">
        <f t="shared" si="11"/>
        <v>7.9908927338506999</v>
      </c>
      <c r="F51" s="25">
        <f t="shared" si="12"/>
        <v>6.790764230569786E-2</v>
      </c>
      <c r="G51" s="25">
        <f t="shared" si="13"/>
        <v>0.19530977424025142</v>
      </c>
      <c r="H51" s="25">
        <f t="shared" si="14"/>
        <v>3.8145907913777977E-2</v>
      </c>
      <c r="I51" s="25">
        <f t="shared" si="15"/>
        <v>2.5903986700349241E-3</v>
      </c>
      <c r="J51" s="10">
        <f t="shared" si="16"/>
        <v>5.0895959270210477E-2</v>
      </c>
      <c r="K51">
        <v>5.0895959270210477E-2</v>
      </c>
    </row>
    <row r="52" spans="1:11" x14ac:dyDescent="0.25">
      <c r="A52" s="25">
        <v>10</v>
      </c>
      <c r="B52" s="25" t="s">
        <v>10</v>
      </c>
      <c r="C52" s="28">
        <v>120190</v>
      </c>
      <c r="D52" s="27">
        <v>666398.11</v>
      </c>
      <c r="E52" s="25">
        <f t="shared" si="11"/>
        <v>5.5445387303436222</v>
      </c>
      <c r="F52" s="25">
        <f t="shared" si="12"/>
        <v>5.6352146764076787E-2</v>
      </c>
      <c r="G52" s="25">
        <f t="shared" si="13"/>
        <v>-2.2510442292668262</v>
      </c>
      <c r="H52" s="25">
        <f t="shared" si="14"/>
        <v>5.0672001221154801</v>
      </c>
      <c r="I52" s="25">
        <f t="shared" si="15"/>
        <v>0.28554760496439935</v>
      </c>
      <c r="J52" s="10">
        <f t="shared" si="16"/>
        <v>0.53436654551384422</v>
      </c>
      <c r="K52">
        <v>0.53436654551384422</v>
      </c>
    </row>
    <row r="53" spans="1:11" x14ac:dyDescent="0.25">
      <c r="A53" s="25">
        <v>11</v>
      </c>
      <c r="B53" s="25" t="s">
        <v>11</v>
      </c>
      <c r="C53" s="26">
        <v>92762</v>
      </c>
      <c r="D53" s="27">
        <v>613425.53</v>
      </c>
      <c r="E53" s="25">
        <f t="shared" si="11"/>
        <v>6.6128967680731341</v>
      </c>
      <c r="F53" s="25">
        <f t="shared" si="12"/>
        <v>4.3492285865124311E-2</v>
      </c>
      <c r="G53" s="25">
        <f t="shared" si="13"/>
        <v>-1.1826861915373144</v>
      </c>
      <c r="H53" s="25">
        <f t="shared" si="14"/>
        <v>1.3987466276530369</v>
      </c>
      <c r="I53" s="25">
        <f t="shared" si="15"/>
        <v>6.0834688182764475E-2</v>
      </c>
      <c r="J53" s="10">
        <f t="shared" si="16"/>
        <v>0.24664688966772819</v>
      </c>
      <c r="K53">
        <v>0.24664688966772819</v>
      </c>
    </row>
    <row r="54" spans="1:11" x14ac:dyDescent="0.25">
      <c r="A54" s="25">
        <v>12</v>
      </c>
      <c r="B54" s="25" t="s">
        <v>12</v>
      </c>
      <c r="C54" s="28">
        <v>90347</v>
      </c>
      <c r="D54" s="27">
        <v>594918.74</v>
      </c>
      <c r="E54" s="25">
        <f t="shared" si="11"/>
        <v>6.5848200825705332</v>
      </c>
      <c r="F54" s="25">
        <f t="shared" si="12"/>
        <v>4.23599917105753E-2</v>
      </c>
      <c r="G54" s="25">
        <f t="shared" si="13"/>
        <v>-1.2107628770399153</v>
      </c>
      <c r="H54" s="25">
        <f t="shared" si="14"/>
        <v>1.465946744417973</v>
      </c>
      <c r="I54" s="25">
        <f t="shared" si="15"/>
        <v>6.2097491941690182E-2</v>
      </c>
      <c r="J54" s="10">
        <f t="shared" si="16"/>
        <v>0.24919368359107777</v>
      </c>
      <c r="K54">
        <v>0.24919368359107777</v>
      </c>
    </row>
    <row r="55" spans="1:11" x14ac:dyDescent="0.25">
      <c r="A55" s="25">
        <v>13</v>
      </c>
      <c r="B55" s="25" t="s">
        <v>13</v>
      </c>
      <c r="C55" s="26">
        <v>96954</v>
      </c>
      <c r="D55" s="27">
        <v>851599.63</v>
      </c>
      <c r="E55" s="25">
        <f t="shared" si="11"/>
        <v>8.783543020401428</v>
      </c>
      <c r="F55" s="25">
        <f t="shared" si="12"/>
        <v>4.5457742219521598E-2</v>
      </c>
      <c r="G55" s="25">
        <f t="shared" si="13"/>
        <v>0.98796006079097953</v>
      </c>
      <c r="H55" s="25">
        <f t="shared" si="14"/>
        <v>0.97606508171811601</v>
      </c>
      <c r="I55" s="25">
        <f t="shared" si="15"/>
        <v>4.4369714874218404E-2</v>
      </c>
      <c r="J55" s="10">
        <f t="shared" si="16"/>
        <v>0.21064119937518966</v>
      </c>
      <c r="K55">
        <v>0.21064119937518966</v>
      </c>
    </row>
    <row r="56" spans="1:11" x14ac:dyDescent="0.25">
      <c r="A56" s="25">
        <v>14</v>
      </c>
      <c r="B56" s="25" t="s">
        <v>14</v>
      </c>
      <c r="C56" s="28">
        <v>191014</v>
      </c>
      <c r="D56" s="27">
        <v>1385906.11</v>
      </c>
      <c r="E56" s="25">
        <f t="shared" si="11"/>
        <v>7.2555211136356501</v>
      </c>
      <c r="F56" s="25">
        <f t="shared" si="12"/>
        <v>8.9558606889037051E-2</v>
      </c>
      <c r="G56" s="25">
        <f t="shared" si="13"/>
        <v>-0.54006184597479834</v>
      </c>
      <c r="H56" s="25">
        <f t="shared" si="14"/>
        <v>0.2916667974777068</v>
      </c>
      <c r="I56" s="25">
        <f t="shared" si="15"/>
        <v>2.6121272057890325E-2</v>
      </c>
      <c r="J56" s="10">
        <f t="shared" si="16"/>
        <v>0.16162076617158552</v>
      </c>
      <c r="K56">
        <v>0.16162076617158552</v>
      </c>
    </row>
    <row r="57" spans="1:11" x14ac:dyDescent="0.25">
      <c r="A57" s="25"/>
      <c r="B57" s="29" t="s">
        <v>44</v>
      </c>
      <c r="C57" s="25">
        <f>SUM(C43:C56)</f>
        <v>2132838</v>
      </c>
      <c r="D57" s="25">
        <f t="shared" ref="D57" si="17">SUM(D43:D56)</f>
        <v>15970841.85</v>
      </c>
      <c r="E57" s="25">
        <f>AVERAGE(E43:E56)</f>
        <v>7.7955829596104484</v>
      </c>
      <c r="F57" s="25">
        <f t="shared" ref="F57" si="18">SUM(F43:F56)</f>
        <v>1</v>
      </c>
      <c r="G57" s="25">
        <f t="shared" ref="G57" si="19">SUM(G43:G56)</f>
        <v>1.6875389974302379E-14</v>
      </c>
      <c r="H57" s="25">
        <f t="shared" ref="H57" si="20">SUM(H43:H56)</f>
        <v>50.434839993878391</v>
      </c>
      <c r="I57" s="25">
        <f t="shared" ref="I57" si="21">SUM(I43:I56)</f>
        <v>2.5777742794280094</v>
      </c>
    </row>
    <row r="58" spans="1:11" x14ac:dyDescent="0.25">
      <c r="H58" s="34" t="s">
        <v>43</v>
      </c>
      <c r="I58" s="34">
        <f>SQRT(I57)/E57</f>
        <v>0.20595571398560633</v>
      </c>
    </row>
    <row r="61" spans="1:11" ht="28.5" x14ac:dyDescent="0.45">
      <c r="A61" s="16" t="s">
        <v>47</v>
      </c>
      <c r="B61" s="16"/>
    </row>
    <row r="62" spans="1:11" ht="90" x14ac:dyDescent="0.25">
      <c r="A62" s="17" t="s">
        <v>41</v>
      </c>
      <c r="B62" s="19" t="s">
        <v>0</v>
      </c>
      <c r="C62" s="30" t="s">
        <v>32</v>
      </c>
      <c r="D62" s="31" t="s">
        <v>22</v>
      </c>
      <c r="E62" s="21" t="s">
        <v>50</v>
      </c>
      <c r="F62" s="22" t="s">
        <v>16</v>
      </c>
      <c r="G62" s="22" t="s">
        <v>17</v>
      </c>
      <c r="H62" s="22" t="s">
        <v>18</v>
      </c>
      <c r="I62" s="22" t="s">
        <v>19</v>
      </c>
    </row>
    <row r="63" spans="1:11" x14ac:dyDescent="0.25">
      <c r="A63" s="25">
        <v>1</v>
      </c>
      <c r="B63" s="25" t="s">
        <v>1</v>
      </c>
      <c r="C63" s="26">
        <v>258767</v>
      </c>
      <c r="D63" s="27">
        <v>2443159.1</v>
      </c>
      <c r="E63" s="25">
        <f>D63/C63</f>
        <v>9.4415404591775616</v>
      </c>
      <c r="F63" s="25">
        <f>C63/$C$77</f>
        <v>0.11850107250735918</v>
      </c>
      <c r="G63" s="25">
        <f>E63-$E$77</f>
        <v>1.4435922074703376</v>
      </c>
      <c r="H63" s="25">
        <f>G63^2</f>
        <v>2.083958461469082</v>
      </c>
      <c r="I63" s="25">
        <f>H63*F63</f>
        <v>0.24695131274487236</v>
      </c>
      <c r="J63">
        <f>SQRT(I63)</f>
        <v>0.49694196114322281</v>
      </c>
      <c r="K63">
        <v>0.49694196114322281</v>
      </c>
    </row>
    <row r="64" spans="1:11" x14ac:dyDescent="0.25">
      <c r="A64" s="25">
        <v>2</v>
      </c>
      <c r="B64" s="25" t="s">
        <v>2</v>
      </c>
      <c r="C64" s="28">
        <v>328817</v>
      </c>
      <c r="D64" s="27">
        <v>2800103.72</v>
      </c>
      <c r="E64" s="25">
        <f t="shared" ref="E64:E76" si="22">D64/C64</f>
        <v>8.515690247158755</v>
      </c>
      <c r="F64" s="25">
        <f t="shared" ref="F64:F76" si="23">C64/$C$77</f>
        <v>0.15058012481750888</v>
      </c>
      <c r="G64" s="25">
        <f t="shared" ref="G64:G76" si="24">E64-$E$77</f>
        <v>0.51774199545153099</v>
      </c>
      <c r="H64" s="25">
        <f t="shared" ref="H64:H76" si="25">G64^2</f>
        <v>0.26805677385413312</v>
      </c>
      <c r="I64" s="25">
        <f t="shared" ref="I64:I76" si="26">H64*F64</f>
        <v>4.0364022465134118E-2</v>
      </c>
      <c r="J64" s="10">
        <f t="shared" ref="J64:J76" si="27">SQRT(I64)</f>
        <v>0.20090799502541984</v>
      </c>
      <c r="K64">
        <v>0.20090799502541984</v>
      </c>
    </row>
    <row r="65" spans="1:11" x14ac:dyDescent="0.25">
      <c r="A65" s="25">
        <v>3</v>
      </c>
      <c r="B65" s="25" t="s">
        <v>3</v>
      </c>
      <c r="C65" s="26">
        <v>339824</v>
      </c>
      <c r="D65" s="27">
        <v>2058980.33</v>
      </c>
      <c r="E65" s="25">
        <f t="shared" si="22"/>
        <v>6.0589609032911156</v>
      </c>
      <c r="F65" s="25">
        <f t="shared" si="23"/>
        <v>0.15562072622761336</v>
      </c>
      <c r="G65" s="25">
        <f t="shared" si="24"/>
        <v>-1.9389873484161084</v>
      </c>
      <c r="H65" s="25">
        <f t="shared" si="25"/>
        <v>3.759671937317731</v>
      </c>
      <c r="I65" s="25">
        <f t="shared" si="26"/>
        <v>0.58508287726296337</v>
      </c>
      <c r="J65" s="10">
        <f t="shared" si="27"/>
        <v>0.76490710368185455</v>
      </c>
      <c r="K65">
        <v>0.76490710368185455</v>
      </c>
    </row>
    <row r="66" spans="1:11" x14ac:dyDescent="0.25">
      <c r="A66" s="25">
        <v>4</v>
      </c>
      <c r="B66" s="25" t="s">
        <v>4</v>
      </c>
      <c r="C66" s="28">
        <v>127058</v>
      </c>
      <c r="D66" s="27">
        <v>918495.34</v>
      </c>
      <c r="E66" s="25">
        <f t="shared" si="22"/>
        <v>7.2289453635347636</v>
      </c>
      <c r="F66" s="25">
        <f t="shared" si="23"/>
        <v>5.8185584988194178E-2</v>
      </c>
      <c r="G66" s="25">
        <f t="shared" si="24"/>
        <v>-0.76900288817246043</v>
      </c>
      <c r="H66" s="25">
        <f t="shared" si="25"/>
        <v>0.59136544201758567</v>
      </c>
      <c r="I66" s="25">
        <f t="shared" si="26"/>
        <v>3.4408944185595244E-2</v>
      </c>
      <c r="J66" s="10">
        <f t="shared" si="27"/>
        <v>0.18549648025123075</v>
      </c>
      <c r="K66">
        <v>0.18549648025123075</v>
      </c>
    </row>
    <row r="67" spans="1:11" x14ac:dyDescent="0.25">
      <c r="A67" s="25">
        <v>5</v>
      </c>
      <c r="B67" s="25" t="s">
        <v>5</v>
      </c>
      <c r="C67" s="26">
        <v>122776</v>
      </c>
      <c r="D67" s="27">
        <v>1009240.07</v>
      </c>
      <c r="E67" s="25">
        <f t="shared" si="22"/>
        <v>8.2201738939206361</v>
      </c>
      <c r="F67" s="25">
        <f t="shared" si="23"/>
        <v>5.6224664188878531E-2</v>
      </c>
      <c r="G67" s="25">
        <f t="shared" si="24"/>
        <v>0.22222564221341212</v>
      </c>
      <c r="H67" s="25">
        <f t="shared" si="25"/>
        <v>4.9384236057163453E-2</v>
      </c>
      <c r="I67" s="25">
        <f t="shared" si="26"/>
        <v>2.776612088538322E-3</v>
      </c>
      <c r="J67" s="10">
        <f t="shared" si="27"/>
        <v>5.2693567809917012E-2</v>
      </c>
      <c r="K67">
        <v>5.2693567809917012E-2</v>
      </c>
    </row>
    <row r="68" spans="1:11" x14ac:dyDescent="0.25">
      <c r="A68" s="25">
        <v>6</v>
      </c>
      <c r="B68" s="25" t="s">
        <v>6</v>
      </c>
      <c r="C68" s="28">
        <v>43253</v>
      </c>
      <c r="D68" s="27">
        <v>571537.91</v>
      </c>
      <c r="E68" s="25">
        <f t="shared" si="22"/>
        <v>13.213832797725013</v>
      </c>
      <c r="F68" s="25">
        <f t="shared" si="23"/>
        <v>1.9807498209434768E-2</v>
      </c>
      <c r="G68" s="25">
        <f t="shared" si="24"/>
        <v>5.2158845460177892</v>
      </c>
      <c r="H68" s="25">
        <f t="shared" si="25"/>
        <v>27.205451597387199</v>
      </c>
      <c r="I68" s="25">
        <f t="shared" si="26"/>
        <v>0.53887193380211118</v>
      </c>
      <c r="J68" s="10">
        <f t="shared" si="27"/>
        <v>0.73407896973153453</v>
      </c>
      <c r="K68">
        <v>0.73407896973153453</v>
      </c>
    </row>
    <row r="69" spans="1:11" x14ac:dyDescent="0.25">
      <c r="A69" s="25">
        <v>7</v>
      </c>
      <c r="B69" s="25" t="s">
        <v>7</v>
      </c>
      <c r="C69" s="26">
        <v>63079</v>
      </c>
      <c r="D69" s="27">
        <v>556499.09</v>
      </c>
      <c r="E69" s="25">
        <f t="shared" si="22"/>
        <v>8.8222560598614432</v>
      </c>
      <c r="F69" s="25">
        <f t="shared" si="23"/>
        <v>2.8886717211590772E-2</v>
      </c>
      <c r="G69" s="25">
        <f t="shared" si="24"/>
        <v>0.82430780815421922</v>
      </c>
      <c r="H69" s="25">
        <f t="shared" si="25"/>
        <v>0.6794833625840131</v>
      </c>
      <c r="I69" s="25">
        <f t="shared" si="26"/>
        <v>1.9628043744945183E-2</v>
      </c>
      <c r="J69" s="10">
        <f t="shared" si="27"/>
        <v>0.14010012043158701</v>
      </c>
      <c r="K69">
        <v>0.14010012043158701</v>
      </c>
    </row>
    <row r="70" spans="1:11" x14ac:dyDescent="0.25">
      <c r="A70" s="25">
        <v>8</v>
      </c>
      <c r="B70" s="25" t="s">
        <v>8</v>
      </c>
      <c r="C70" s="28">
        <v>137012</v>
      </c>
      <c r="D70" s="27">
        <v>960234.74</v>
      </c>
      <c r="E70" s="25">
        <f t="shared" si="22"/>
        <v>7.0083988263801711</v>
      </c>
      <c r="F70" s="25">
        <f t="shared" si="23"/>
        <v>6.2743970237233868E-2</v>
      </c>
      <c r="G70" s="25">
        <f t="shared" si="24"/>
        <v>-0.98954942532705292</v>
      </c>
      <c r="H70" s="25">
        <f t="shared" si="25"/>
        <v>0.97920806516510073</v>
      </c>
      <c r="I70" s="25">
        <f t="shared" si="26"/>
        <v>6.1439401696778438E-2</v>
      </c>
      <c r="J70" s="10">
        <f t="shared" si="27"/>
        <v>0.24786972726974635</v>
      </c>
      <c r="K70">
        <v>0.24786972726974635</v>
      </c>
    </row>
    <row r="71" spans="1:11" x14ac:dyDescent="0.25">
      <c r="A71" s="25">
        <v>9</v>
      </c>
      <c r="B71" s="25" t="s">
        <v>9</v>
      </c>
      <c r="C71" s="26">
        <v>148912</v>
      </c>
      <c r="D71" s="27">
        <v>1211765.96</v>
      </c>
      <c r="E71" s="25">
        <f t="shared" si="22"/>
        <v>8.1374634683571507</v>
      </c>
      <c r="F71" s="25">
        <f t="shared" si="23"/>
        <v>6.8193516596845305E-2</v>
      </c>
      <c r="G71" s="25">
        <f t="shared" si="24"/>
        <v>0.13951521664992672</v>
      </c>
      <c r="H71" s="25">
        <f t="shared" si="25"/>
        <v>1.9464495676875991E-2</v>
      </c>
      <c r="I71" s="25">
        <f t="shared" si="26"/>
        <v>1.3273524089902665E-3</v>
      </c>
      <c r="J71" s="10">
        <f t="shared" si="27"/>
        <v>3.6432847939603441E-2</v>
      </c>
      <c r="K71">
        <v>3.6432847939603441E-2</v>
      </c>
    </row>
    <row r="72" spans="1:11" x14ac:dyDescent="0.25">
      <c r="A72" s="25">
        <v>10</v>
      </c>
      <c r="B72" s="25" t="s">
        <v>10</v>
      </c>
      <c r="C72" s="28">
        <v>122542</v>
      </c>
      <c r="D72" s="27">
        <v>701147.88</v>
      </c>
      <c r="E72" s="25">
        <f t="shared" si="22"/>
        <v>5.721694439457492</v>
      </c>
      <c r="F72" s="25">
        <f t="shared" si="23"/>
        <v>5.6117505041975248E-2</v>
      </c>
      <c r="G72" s="25">
        <f t="shared" si="24"/>
        <v>-2.276253812249732</v>
      </c>
      <c r="H72" s="25">
        <f t="shared" si="25"/>
        <v>5.181331417781438</v>
      </c>
      <c r="I72" s="25">
        <f t="shared" si="26"/>
        <v>0.29076339196149459</v>
      </c>
      <c r="J72" s="10">
        <f t="shared" si="27"/>
        <v>0.53922480651532956</v>
      </c>
      <c r="K72">
        <v>0.53922480651532956</v>
      </c>
    </row>
    <row r="73" spans="1:11" x14ac:dyDescent="0.25">
      <c r="A73" s="25">
        <v>11</v>
      </c>
      <c r="B73" s="25" t="s">
        <v>11</v>
      </c>
      <c r="C73" s="26">
        <v>97898</v>
      </c>
      <c r="D73" s="27">
        <v>644096.29</v>
      </c>
      <c r="E73" s="25">
        <f t="shared" si="22"/>
        <v>6.5792589225520439</v>
      </c>
      <c r="F73" s="25">
        <f t="shared" si="23"/>
        <v>4.483190668178496E-2</v>
      </c>
      <c r="G73" s="25">
        <f t="shared" si="24"/>
        <v>-1.4186893291551801</v>
      </c>
      <c r="H73" s="25">
        <f t="shared" si="25"/>
        <v>2.012679412658775</v>
      </c>
      <c r="I73" s="25">
        <f t="shared" si="26"/>
        <v>9.0232255608667961E-2</v>
      </c>
      <c r="J73" s="10">
        <f t="shared" si="27"/>
        <v>0.30038684326825627</v>
      </c>
      <c r="K73">
        <v>0.30038684326825627</v>
      </c>
    </row>
    <row r="74" spans="1:11" x14ac:dyDescent="0.25">
      <c r="A74" s="25">
        <v>12</v>
      </c>
      <c r="B74" s="25" t="s">
        <v>12</v>
      </c>
      <c r="C74" s="28">
        <v>93898</v>
      </c>
      <c r="D74" s="27">
        <v>627451.39</v>
      </c>
      <c r="E74" s="25">
        <f t="shared" si="22"/>
        <v>6.6822657564591363</v>
      </c>
      <c r="F74" s="25">
        <f t="shared" si="23"/>
        <v>4.3000126392839934E-2</v>
      </c>
      <c r="G74" s="25">
        <f t="shared" si="24"/>
        <v>-1.3156824952480877</v>
      </c>
      <c r="H74" s="25">
        <f t="shared" si="25"/>
        <v>1.7310204283022341</v>
      </c>
      <c r="I74" s="25">
        <f t="shared" si="26"/>
        <v>7.4434097205583985E-2</v>
      </c>
      <c r="J74" s="10">
        <f t="shared" si="27"/>
        <v>0.27282612999048311</v>
      </c>
      <c r="K74">
        <v>0.27282612999048311</v>
      </c>
    </row>
    <row r="75" spans="1:11" x14ac:dyDescent="0.25">
      <c r="A75" s="25">
        <v>13</v>
      </c>
      <c r="B75" s="25" t="s">
        <v>13</v>
      </c>
      <c r="C75" s="26">
        <v>98834</v>
      </c>
      <c r="D75" s="27">
        <v>895750.35</v>
      </c>
      <c r="E75" s="25">
        <f t="shared" si="22"/>
        <v>9.0631801809094039</v>
      </c>
      <c r="F75" s="25">
        <f t="shared" si="23"/>
        <v>4.5260543269398094E-2</v>
      </c>
      <c r="G75" s="25">
        <f t="shared" si="24"/>
        <v>1.0652319292021799</v>
      </c>
      <c r="H75" s="25">
        <f t="shared" si="25"/>
        <v>1.134719062991798</v>
      </c>
      <c r="I75" s="25">
        <f t="shared" si="26"/>
        <v>5.1358001249151138E-2</v>
      </c>
      <c r="J75" s="10">
        <f t="shared" si="27"/>
        <v>0.22662303777231285</v>
      </c>
      <c r="K75">
        <v>0.22662303777231285</v>
      </c>
    </row>
    <row r="76" spans="1:11" x14ac:dyDescent="0.25">
      <c r="A76" s="25">
        <v>14</v>
      </c>
      <c r="B76" s="25" t="s">
        <v>14</v>
      </c>
      <c r="C76" s="28">
        <v>200998</v>
      </c>
      <c r="D76" s="27">
        <v>1462785.9</v>
      </c>
      <c r="E76" s="25">
        <f t="shared" si="22"/>
        <v>7.2776142051164685</v>
      </c>
      <c r="F76" s="25">
        <f t="shared" si="23"/>
        <v>9.2046043629342919E-2</v>
      </c>
      <c r="G76" s="25">
        <f t="shared" si="24"/>
        <v>-0.72033404659075551</v>
      </c>
      <c r="H76" s="25">
        <f t="shared" si="25"/>
        <v>0.51888113867781271</v>
      </c>
      <c r="I76" s="25">
        <f t="shared" si="26"/>
        <v>4.776095592918108E-2</v>
      </c>
      <c r="J76" s="10">
        <f t="shared" si="27"/>
        <v>0.2185428011378574</v>
      </c>
      <c r="K76">
        <v>0.2185428011378574</v>
      </c>
    </row>
    <row r="77" spans="1:11" x14ac:dyDescent="0.25">
      <c r="A77" s="25"/>
      <c r="B77" s="29" t="s">
        <v>44</v>
      </c>
      <c r="C77" s="25">
        <f>SUM(C63:C76)</f>
        <v>2183668</v>
      </c>
      <c r="D77" s="27">
        <f>SUM(D63:D76)</f>
        <v>16861248.070000004</v>
      </c>
      <c r="E77" s="25">
        <f>AVERAGE(E63:E76)</f>
        <v>7.997948251707224</v>
      </c>
      <c r="F77" s="25">
        <f t="shared" ref="F77:I77" si="28">SUM(F63:F76)</f>
        <v>0.99999999999999989</v>
      </c>
      <c r="G77" s="25">
        <f t="shared" si="28"/>
        <v>1.865174681370263E-14</v>
      </c>
      <c r="H77" s="25">
        <f t="shared" si="28"/>
        <v>46.214675831940951</v>
      </c>
      <c r="I77" s="25">
        <f t="shared" si="28"/>
        <v>2.0853992023540071</v>
      </c>
    </row>
    <row r="78" spans="1:11" x14ac:dyDescent="0.25">
      <c r="H78" s="34" t="s">
        <v>43</v>
      </c>
      <c r="I78" s="18">
        <f>SQRT(I77)/E77</f>
        <v>0.18055769907802374</v>
      </c>
    </row>
    <row r="81" spans="1:11" ht="28.5" x14ac:dyDescent="0.45">
      <c r="A81" s="16" t="s">
        <v>48</v>
      </c>
      <c r="B81" s="16"/>
    </row>
    <row r="82" spans="1:11" ht="90" x14ac:dyDescent="0.25">
      <c r="A82" s="17" t="s">
        <v>41</v>
      </c>
      <c r="B82" s="19" t="s">
        <v>0</v>
      </c>
      <c r="C82" s="30" t="s">
        <v>33</v>
      </c>
      <c r="D82" s="31" t="s">
        <v>23</v>
      </c>
      <c r="E82" s="21" t="s">
        <v>50</v>
      </c>
      <c r="F82" s="22" t="s">
        <v>16</v>
      </c>
      <c r="G82" s="22" t="s">
        <v>17</v>
      </c>
      <c r="H82" s="22" t="s">
        <v>18</v>
      </c>
      <c r="I82" s="22" t="s">
        <v>19</v>
      </c>
    </row>
    <row r="83" spans="1:11" x14ac:dyDescent="0.25">
      <c r="A83" s="25">
        <v>1</v>
      </c>
      <c r="B83" s="25" t="s">
        <v>1</v>
      </c>
      <c r="C83" s="36">
        <v>235803</v>
      </c>
      <c r="D83" s="27">
        <v>7179474.3700000001</v>
      </c>
      <c r="E83" s="25">
        <f>D83/C83</f>
        <v>30.446917002752297</v>
      </c>
      <c r="F83" s="25">
        <f>C83/$C$97</f>
        <v>0.10585408751839966</v>
      </c>
      <c r="G83" s="37">
        <f>E83-$E$97</f>
        <v>3.5029409029854897</v>
      </c>
      <c r="H83" s="37">
        <f>G83^2</f>
        <v>12.270594969808798</v>
      </c>
      <c r="I83" s="25">
        <f>H83*F83</f>
        <v>1.2988926338369751</v>
      </c>
      <c r="J83">
        <f>SQRT(I83)</f>
        <v>1.139689709454716</v>
      </c>
      <c r="K83">
        <v>1.139689709454716</v>
      </c>
    </row>
    <row r="84" spans="1:11" x14ac:dyDescent="0.25">
      <c r="A84" s="25">
        <v>2</v>
      </c>
      <c r="B84" s="25" t="s">
        <v>2</v>
      </c>
      <c r="C84" s="38">
        <v>388084</v>
      </c>
      <c r="D84" s="27">
        <v>9686960.5</v>
      </c>
      <c r="E84" s="25">
        <f t="shared" ref="E84:E96" si="29">D84/C84</f>
        <v>24.960989115758444</v>
      </c>
      <c r="F84" s="25">
        <f t="shared" ref="F84:F96" si="30">C84/$C$97</f>
        <v>0.17421439803772901</v>
      </c>
      <c r="G84" s="37">
        <f t="shared" ref="G84:G96" si="31">E84-$E$97</f>
        <v>-1.9829869840083632</v>
      </c>
      <c r="H84" s="37">
        <f t="shared" ref="H84:H96" si="32">G84^2</f>
        <v>3.9322373787465841</v>
      </c>
      <c r="I84" s="25">
        <f t="shared" ref="I84:I96" si="33">H84*F84</f>
        <v>0.68505236787979351</v>
      </c>
      <c r="J84" s="10">
        <f t="shared" ref="J84:J96" si="34">SQRT(I84)</f>
        <v>0.8276789038508795</v>
      </c>
      <c r="K84">
        <v>0.8276789038508795</v>
      </c>
    </row>
    <row r="85" spans="1:11" x14ac:dyDescent="0.25">
      <c r="A85" s="25">
        <v>3</v>
      </c>
      <c r="B85" s="25" t="s">
        <v>3</v>
      </c>
      <c r="C85" s="36">
        <v>329646</v>
      </c>
      <c r="D85" s="27">
        <v>5963914.5</v>
      </c>
      <c r="E85" s="25">
        <f t="shared" si="29"/>
        <v>18.091875830436287</v>
      </c>
      <c r="F85" s="25">
        <f t="shared" si="30"/>
        <v>0.14798105424481611</v>
      </c>
      <c r="G85" s="37">
        <f t="shared" si="31"/>
        <v>-8.8521002693305206</v>
      </c>
      <c r="H85" s="37">
        <f t="shared" si="32"/>
        <v>78.359679178281482</v>
      </c>
      <c r="I85" s="25">
        <f t="shared" si="33"/>
        <v>11.59574793508766</v>
      </c>
      <c r="J85" s="10">
        <f t="shared" si="34"/>
        <v>3.4052529913484637</v>
      </c>
      <c r="K85">
        <v>3.4052529913484637</v>
      </c>
    </row>
    <row r="86" spans="1:11" x14ac:dyDescent="0.25">
      <c r="A86" s="25">
        <v>4</v>
      </c>
      <c r="B86" s="25" t="s">
        <v>4</v>
      </c>
      <c r="C86" s="36">
        <v>124128</v>
      </c>
      <c r="D86" s="27">
        <v>2694573</v>
      </c>
      <c r="E86" s="25">
        <f t="shared" si="29"/>
        <v>21.708019141531324</v>
      </c>
      <c r="F86" s="25">
        <f t="shared" si="30"/>
        <v>5.5722175610505006E-2</v>
      </c>
      <c r="G86" s="37">
        <f t="shared" si="31"/>
        <v>-5.2359569582354837</v>
      </c>
      <c r="H86" s="37">
        <f t="shared" si="32"/>
        <v>27.41524526849458</v>
      </c>
      <c r="I86" s="25">
        <f t="shared" si="33"/>
        <v>1.5276371112561216</v>
      </c>
      <c r="J86" s="10">
        <f t="shared" si="34"/>
        <v>1.2359761774630293</v>
      </c>
      <c r="K86">
        <v>1.2359761774630293</v>
      </c>
    </row>
    <row r="87" spans="1:11" x14ac:dyDescent="0.25">
      <c r="A87" s="25">
        <v>5</v>
      </c>
      <c r="B87" s="25" t="s">
        <v>5</v>
      </c>
      <c r="C87" s="36">
        <v>121573</v>
      </c>
      <c r="D87" s="27">
        <v>4231349</v>
      </c>
      <c r="E87" s="25">
        <f t="shared" si="29"/>
        <v>34.805006045750289</v>
      </c>
      <c r="F87" s="25">
        <f t="shared" si="30"/>
        <v>5.4575213130767637E-2</v>
      </c>
      <c r="G87" s="37">
        <f t="shared" si="31"/>
        <v>7.861029945983482</v>
      </c>
      <c r="H87" s="37">
        <f t="shared" si="32"/>
        <v>61.795791811649067</v>
      </c>
      <c r="I87" s="25">
        <f t="shared" si="33"/>
        <v>3.3725185087052933</v>
      </c>
      <c r="J87" s="10">
        <f t="shared" si="34"/>
        <v>1.836441806512064</v>
      </c>
      <c r="K87">
        <v>1.836441806512064</v>
      </c>
    </row>
    <row r="88" spans="1:11" x14ac:dyDescent="0.25">
      <c r="A88" s="25">
        <v>6</v>
      </c>
      <c r="B88" s="25" t="s">
        <v>6</v>
      </c>
      <c r="C88" s="36">
        <v>44952</v>
      </c>
      <c r="D88" s="27">
        <v>1665766.8</v>
      </c>
      <c r="E88" s="25">
        <f t="shared" si="29"/>
        <v>37.056567004805125</v>
      </c>
      <c r="F88" s="25">
        <f t="shared" si="30"/>
        <v>2.0179357099473296E-2</v>
      </c>
      <c r="G88" s="37">
        <f t="shared" si="31"/>
        <v>10.112590905038317</v>
      </c>
      <c r="H88" s="37">
        <f t="shared" si="32"/>
        <v>102.26449481266368</v>
      </c>
      <c r="I88" s="25">
        <f t="shared" si="33"/>
        <v>2.0636317594219751</v>
      </c>
      <c r="J88" s="10">
        <f t="shared" si="34"/>
        <v>1.4365346356499642</v>
      </c>
      <c r="K88">
        <v>1.4365346356499642</v>
      </c>
    </row>
    <row r="89" spans="1:11" x14ac:dyDescent="0.25">
      <c r="A89" s="25">
        <v>7</v>
      </c>
      <c r="B89" s="25" t="s">
        <v>7</v>
      </c>
      <c r="C89" s="36">
        <v>63199</v>
      </c>
      <c r="D89" s="27">
        <v>2076759.8</v>
      </c>
      <c r="E89" s="25">
        <f t="shared" si="29"/>
        <v>32.860643364610198</v>
      </c>
      <c r="F89" s="25">
        <f t="shared" si="30"/>
        <v>2.8370599513472431E-2</v>
      </c>
      <c r="G89" s="37">
        <f t="shared" si="31"/>
        <v>5.9166672648433902</v>
      </c>
      <c r="H89" s="37">
        <f t="shared" si="32"/>
        <v>35.006951522869365</v>
      </c>
      <c r="I89" s="25">
        <f t="shared" si="33"/>
        <v>0.99316820184287058</v>
      </c>
      <c r="J89" s="10">
        <f t="shared" si="34"/>
        <v>0.99657824672369333</v>
      </c>
      <c r="K89">
        <v>0.99657824672369333</v>
      </c>
    </row>
    <row r="90" spans="1:11" x14ac:dyDescent="0.25">
      <c r="A90" s="25">
        <v>8</v>
      </c>
      <c r="B90" s="25" t="s">
        <v>8</v>
      </c>
      <c r="C90" s="36">
        <v>139931</v>
      </c>
      <c r="D90" s="27">
        <v>3809809.7</v>
      </c>
      <c r="E90" s="25">
        <f t="shared" si="29"/>
        <v>27.226345127241284</v>
      </c>
      <c r="F90" s="25">
        <f t="shared" si="30"/>
        <v>6.2816284443103707E-2</v>
      </c>
      <c r="G90" s="37">
        <f t="shared" si="31"/>
        <v>0.28236902747447701</v>
      </c>
      <c r="H90" s="37">
        <f t="shared" si="32"/>
        <v>7.9732267676881949E-2</v>
      </c>
      <c r="I90" s="25">
        <f t="shared" si="33"/>
        <v>5.0084848056847001E-3</v>
      </c>
      <c r="J90" s="10">
        <f t="shared" si="34"/>
        <v>7.0770649323605189E-2</v>
      </c>
      <c r="K90">
        <v>7.0770649323605189E-2</v>
      </c>
    </row>
    <row r="91" spans="1:11" x14ac:dyDescent="0.25">
      <c r="A91" s="25">
        <v>9</v>
      </c>
      <c r="B91" s="25" t="s">
        <v>9</v>
      </c>
      <c r="C91" s="38">
        <v>148064</v>
      </c>
      <c r="D91" s="27">
        <v>2932756.4</v>
      </c>
      <c r="E91" s="25">
        <f t="shared" si="29"/>
        <v>19.807356278366111</v>
      </c>
      <c r="F91" s="25">
        <f t="shared" si="30"/>
        <v>6.6467261291520155E-2</v>
      </c>
      <c r="G91" s="37">
        <f t="shared" si="31"/>
        <v>-7.1366198214006964</v>
      </c>
      <c r="H91" s="37">
        <f t="shared" si="32"/>
        <v>50.931342475209306</v>
      </c>
      <c r="I91" s="25">
        <f t="shared" si="33"/>
        <v>3.3852668482276358</v>
      </c>
      <c r="J91" s="10">
        <f t="shared" si="34"/>
        <v>1.8399094673998597</v>
      </c>
      <c r="K91">
        <v>1.8399094673998597</v>
      </c>
    </row>
    <row r="92" spans="1:11" x14ac:dyDescent="0.25">
      <c r="A92" s="25">
        <v>10</v>
      </c>
      <c r="B92" s="25" t="s">
        <v>10</v>
      </c>
      <c r="C92" s="36">
        <v>120062</v>
      </c>
      <c r="D92" s="27">
        <v>1935894.2</v>
      </c>
      <c r="E92" s="25">
        <f t="shared" si="29"/>
        <v>16.124120870883377</v>
      </c>
      <c r="F92" s="25">
        <f t="shared" si="30"/>
        <v>5.3896911640793799E-2</v>
      </c>
      <c r="G92" s="37">
        <f t="shared" si="31"/>
        <v>-10.81985522888343</v>
      </c>
      <c r="H92" s="37">
        <f t="shared" si="32"/>
        <v>117.0692671739961</v>
      </c>
      <c r="I92" s="25">
        <f t="shared" si="33"/>
        <v>6.3096719487293491</v>
      </c>
      <c r="J92" s="10">
        <f t="shared" si="34"/>
        <v>2.5119060389929695</v>
      </c>
      <c r="K92">
        <v>2.5119060389929695</v>
      </c>
    </row>
    <row r="93" spans="1:11" x14ac:dyDescent="0.25">
      <c r="A93" s="25">
        <v>11</v>
      </c>
      <c r="B93" s="25" t="s">
        <v>11</v>
      </c>
      <c r="C93" s="36">
        <v>96990</v>
      </c>
      <c r="D93" s="27">
        <v>1944386.5</v>
      </c>
      <c r="E93" s="25">
        <f t="shared" si="29"/>
        <v>20.047288380245387</v>
      </c>
      <c r="F93" s="25">
        <f t="shared" si="30"/>
        <v>4.3539683330617432E-2</v>
      </c>
      <c r="G93" s="37">
        <f t="shared" si="31"/>
        <v>-6.8966877195214202</v>
      </c>
      <c r="H93" s="37">
        <f t="shared" si="32"/>
        <v>47.564301500597566</v>
      </c>
      <c r="I93" s="25">
        <f t="shared" si="33"/>
        <v>2.0709346251780296</v>
      </c>
      <c r="J93" s="10">
        <f t="shared" si="34"/>
        <v>1.4390742250412345</v>
      </c>
      <c r="K93">
        <v>1.4390742250412345</v>
      </c>
    </row>
    <row r="94" spans="1:11" x14ac:dyDescent="0.25">
      <c r="A94" s="25">
        <v>12</v>
      </c>
      <c r="B94" s="25" t="s">
        <v>12</v>
      </c>
      <c r="C94" s="36">
        <v>97372</v>
      </c>
      <c r="D94" s="27">
        <v>3189865.5</v>
      </c>
      <c r="E94" s="25">
        <f t="shared" si="29"/>
        <v>32.75957667501951</v>
      </c>
      <c r="F94" s="25">
        <f t="shared" si="30"/>
        <v>4.3711166566335509E-2</v>
      </c>
      <c r="G94" s="37">
        <f t="shared" si="31"/>
        <v>5.8156005752527022</v>
      </c>
      <c r="H94" s="37">
        <f t="shared" si="32"/>
        <v>33.821210050879564</v>
      </c>
      <c r="I94" s="25">
        <f t="shared" si="33"/>
        <v>1.4783645460090173</v>
      </c>
      <c r="J94" s="10">
        <f t="shared" si="34"/>
        <v>1.2158801528148313</v>
      </c>
      <c r="K94">
        <v>1.2158801528148313</v>
      </c>
    </row>
    <row r="95" spans="1:11" x14ac:dyDescent="0.25">
      <c r="A95" s="25">
        <v>13</v>
      </c>
      <c r="B95" s="25" t="s">
        <v>13</v>
      </c>
      <c r="C95" s="36">
        <v>96857</v>
      </c>
      <c r="D95" s="27">
        <v>3379391.8</v>
      </c>
      <c r="E95" s="25">
        <f t="shared" si="29"/>
        <v>34.890527272164114</v>
      </c>
      <c r="F95" s="25">
        <f t="shared" si="30"/>
        <v>4.3479978434411926E-2</v>
      </c>
      <c r="G95" s="37">
        <f t="shared" si="31"/>
        <v>7.9465511723973066</v>
      </c>
      <c r="H95" s="37">
        <f t="shared" si="32"/>
        <v>63.147675535529011</v>
      </c>
      <c r="I95" s="25">
        <f t="shared" si="33"/>
        <v>2.7456595704680429</v>
      </c>
      <c r="J95" s="10">
        <f t="shared" si="34"/>
        <v>1.6570031896372568</v>
      </c>
      <c r="K95">
        <v>1.6570031896372568</v>
      </c>
    </row>
    <row r="96" spans="1:11" x14ac:dyDescent="0.25">
      <c r="A96" s="25">
        <v>14</v>
      </c>
      <c r="B96" s="25" t="s">
        <v>14</v>
      </c>
      <c r="C96" s="36">
        <v>220962</v>
      </c>
      <c r="D96" s="27">
        <v>5840121.4000000004</v>
      </c>
      <c r="E96" s="25">
        <f t="shared" si="29"/>
        <v>26.430433287171553</v>
      </c>
      <c r="F96" s="25">
        <f t="shared" si="30"/>
        <v>9.9191829138054327E-2</v>
      </c>
      <c r="G96" s="37">
        <f t="shared" si="31"/>
        <v>-0.51354281259525436</v>
      </c>
      <c r="H96" s="37">
        <f t="shared" si="32"/>
        <v>0.26372622036824456</v>
      </c>
      <c r="I96" s="25">
        <f t="shared" si="33"/>
        <v>2.6159486189991778E-2</v>
      </c>
      <c r="J96" s="10">
        <f t="shared" si="34"/>
        <v>0.16173894456806553</v>
      </c>
      <c r="K96">
        <v>0.16173894456806553</v>
      </c>
    </row>
    <row r="97" spans="1:11" x14ac:dyDescent="0.25">
      <c r="A97" s="25"/>
      <c r="B97" s="29" t="s">
        <v>44</v>
      </c>
      <c r="C97" s="36">
        <f>SUM(C83:C96)</f>
        <v>2227623</v>
      </c>
      <c r="D97" s="27">
        <f>SUM(D83:D96)</f>
        <v>56531023.469999999</v>
      </c>
      <c r="E97" s="39">
        <f>AVERAGE(E83:E96)</f>
        <v>26.943976099766807</v>
      </c>
      <c r="F97" s="39">
        <f t="shared" ref="F97" si="35">SUM(F83:F96)</f>
        <v>1</v>
      </c>
      <c r="G97" s="39">
        <f t="shared" ref="G97" si="36">SUM(G83:G96)</f>
        <v>-3.5527136788005009E-15</v>
      </c>
      <c r="H97" s="39">
        <f t="shared" ref="H97" si="37">SUM(H83:H96)</f>
        <v>633.92225016677025</v>
      </c>
      <c r="I97" s="39">
        <f t="shared" ref="I97" si="38">SUM(I83:I96)</f>
        <v>37.55771402763844</v>
      </c>
    </row>
    <row r="98" spans="1:11" x14ac:dyDescent="0.25">
      <c r="H98" s="34" t="s">
        <v>43</v>
      </c>
      <c r="I98" s="34">
        <f>SQRT(I97)/E97</f>
        <v>0.22745102108042292</v>
      </c>
    </row>
    <row r="101" spans="1:11" ht="28.5" x14ac:dyDescent="0.45">
      <c r="A101" s="16" t="s">
        <v>49</v>
      </c>
      <c r="B101" s="16"/>
    </row>
    <row r="102" spans="1:11" ht="90" x14ac:dyDescent="0.25">
      <c r="A102" s="17" t="s">
        <v>41</v>
      </c>
      <c r="B102" s="19" t="s">
        <v>0</v>
      </c>
      <c r="C102" s="30" t="s">
        <v>34</v>
      </c>
      <c r="D102" s="31" t="s">
        <v>24</v>
      </c>
      <c r="E102" s="21" t="s">
        <v>50</v>
      </c>
      <c r="F102" s="22" t="s">
        <v>16</v>
      </c>
      <c r="G102" s="22" t="s">
        <v>17</v>
      </c>
      <c r="H102" s="22" t="s">
        <v>18</v>
      </c>
      <c r="I102" s="22" t="s">
        <v>19</v>
      </c>
    </row>
    <row r="103" spans="1:11" x14ac:dyDescent="0.25">
      <c r="A103" s="25">
        <v>1</v>
      </c>
      <c r="B103" s="25" t="s">
        <v>1</v>
      </c>
      <c r="C103" s="36">
        <v>244900</v>
      </c>
      <c r="D103" s="27">
        <v>7722194.9199999999</v>
      </c>
      <c r="E103" s="25">
        <f>D103/C103</f>
        <v>31.532033156390362</v>
      </c>
      <c r="F103" s="25">
        <f>C103/$C$117</f>
        <v>0.10764362006065667</v>
      </c>
      <c r="G103" s="39">
        <f>E103-$E$117</f>
        <v>3.5681355508631682</v>
      </c>
      <c r="H103" s="39">
        <f>G103^2</f>
        <v>12.731591309333606</v>
      </c>
      <c r="I103" s="25">
        <f>H103*F103</f>
        <v>1.3704745776694651</v>
      </c>
      <c r="J103">
        <f>SQRT(I103)</f>
        <v>1.170672703051312</v>
      </c>
      <c r="K103">
        <v>1.170672703051312</v>
      </c>
    </row>
    <row r="104" spans="1:11" x14ac:dyDescent="0.25">
      <c r="A104" s="25">
        <v>2</v>
      </c>
      <c r="B104" s="25" t="s">
        <v>2</v>
      </c>
      <c r="C104" s="36">
        <v>385900</v>
      </c>
      <c r="D104" s="27">
        <v>10376015.4</v>
      </c>
      <c r="E104" s="25">
        <f t="shared" ref="E104:E116" si="39">D104/C104</f>
        <v>26.88783467219487</v>
      </c>
      <c r="F104" s="25">
        <f t="shared" ref="F104:F116" si="40">C104/$C$117</f>
        <v>0.16961891784976485</v>
      </c>
      <c r="G104" s="39">
        <f t="shared" ref="G104:G116" si="41">E104-$E$117</f>
        <v>-1.0760629333323237</v>
      </c>
      <c r="H104" s="39">
        <f t="shared" ref="H104:H116" si="42">G104^2</f>
        <v>1.1579114364917649</v>
      </c>
      <c r="I104" s="25">
        <f t="shared" ref="I104:I116" si="43">H104*F104</f>
        <v>0.19640368482359988</v>
      </c>
      <c r="J104" s="10">
        <f t="shared" ref="J104:J116" si="44">SQRT(I104)</f>
        <v>0.4431745534477356</v>
      </c>
      <c r="K104">
        <v>0.4431745534477356</v>
      </c>
    </row>
    <row r="105" spans="1:11" x14ac:dyDescent="0.25">
      <c r="A105" s="25">
        <v>3</v>
      </c>
      <c r="B105" s="25" t="s">
        <v>3</v>
      </c>
      <c r="C105" s="36">
        <v>334300</v>
      </c>
      <c r="D105" s="27">
        <v>6313069.2999999998</v>
      </c>
      <c r="E105" s="25">
        <f t="shared" si="39"/>
        <v>18.884443015255759</v>
      </c>
      <c r="F105" s="25">
        <f t="shared" si="40"/>
        <v>0.14693859610566568</v>
      </c>
      <c r="G105" s="39">
        <f t="shared" si="41"/>
        <v>-9.0794545902714354</v>
      </c>
      <c r="H105" s="39">
        <f t="shared" si="42"/>
        <v>82.436495656801043</v>
      </c>
      <c r="I105" s="25">
        <f t="shared" si="43"/>
        <v>12.11310293968115</v>
      </c>
      <c r="J105" s="10">
        <f t="shared" si="44"/>
        <v>3.4803883317355768</v>
      </c>
      <c r="K105">
        <v>3.4803883317355768</v>
      </c>
    </row>
    <row r="106" spans="1:11" x14ac:dyDescent="0.25">
      <c r="A106" s="25">
        <v>4</v>
      </c>
      <c r="B106" s="25" t="s">
        <v>4</v>
      </c>
      <c r="C106" s="36">
        <v>126100</v>
      </c>
      <c r="D106" s="27">
        <v>2884927.3</v>
      </c>
      <c r="E106" s="25">
        <f t="shared" si="39"/>
        <v>22.878091197462329</v>
      </c>
      <c r="F106" s="25">
        <f t="shared" si="40"/>
        <v>5.5426135114940003E-2</v>
      </c>
      <c r="G106" s="39">
        <f t="shared" si="41"/>
        <v>-5.0858064080648653</v>
      </c>
      <c r="H106" s="39">
        <f t="shared" si="42"/>
        <v>25.865426820313647</v>
      </c>
      <c r="I106" s="25">
        <f t="shared" si="43"/>
        <v>1.4336206417482973</v>
      </c>
      <c r="J106" s="10">
        <f t="shared" si="44"/>
        <v>1.1973389836417661</v>
      </c>
      <c r="K106">
        <v>1.1973389836417661</v>
      </c>
    </row>
    <row r="107" spans="1:11" x14ac:dyDescent="0.25">
      <c r="A107" s="25">
        <v>5</v>
      </c>
      <c r="B107" s="25" t="s">
        <v>5</v>
      </c>
      <c r="C107" s="36">
        <v>123100</v>
      </c>
      <c r="D107" s="27">
        <v>4566771.8</v>
      </c>
      <c r="E107" s="25">
        <f t="shared" si="39"/>
        <v>37.09806498781478</v>
      </c>
      <c r="F107" s="25">
        <f t="shared" si="40"/>
        <v>5.4107511757724935E-2</v>
      </c>
      <c r="G107" s="39">
        <f t="shared" si="41"/>
        <v>9.1341673822875862</v>
      </c>
      <c r="H107" s="39">
        <f t="shared" si="42"/>
        <v>83.433013767646457</v>
      </c>
      <c r="I107" s="25">
        <f t="shared" si="43"/>
        <v>4.5143527734153572</v>
      </c>
      <c r="J107" s="10">
        <f t="shared" si="44"/>
        <v>2.1247006314809052</v>
      </c>
      <c r="K107">
        <v>2.1247006314809052</v>
      </c>
    </row>
    <row r="108" spans="1:11" x14ac:dyDescent="0.25">
      <c r="A108" s="25">
        <v>6</v>
      </c>
      <c r="B108" s="25" t="s">
        <v>6</v>
      </c>
      <c r="C108" s="36">
        <v>47100</v>
      </c>
      <c r="D108" s="27">
        <v>1764337.7</v>
      </c>
      <c r="E108" s="25">
        <f t="shared" si="39"/>
        <v>37.459399150743096</v>
      </c>
      <c r="F108" s="25">
        <f t="shared" si="40"/>
        <v>2.0702386708276559E-2</v>
      </c>
      <c r="G108" s="39">
        <f t="shared" si="41"/>
        <v>9.4955015452159017</v>
      </c>
      <c r="H108" s="39">
        <f t="shared" si="42"/>
        <v>90.16454959519757</v>
      </c>
      <c r="I108" s="25">
        <f t="shared" si="43"/>
        <v>1.8666213730973606</v>
      </c>
      <c r="J108" s="10">
        <f t="shared" si="44"/>
        <v>1.3662435262782988</v>
      </c>
      <c r="K108">
        <v>1.3662435262782988</v>
      </c>
    </row>
    <row r="109" spans="1:11" x14ac:dyDescent="0.25">
      <c r="A109" s="25">
        <v>7</v>
      </c>
      <c r="B109" s="25" t="s">
        <v>7</v>
      </c>
      <c r="C109" s="36">
        <v>65500</v>
      </c>
      <c r="D109" s="27">
        <v>2204959.1</v>
      </c>
      <c r="E109" s="25">
        <f t="shared" si="39"/>
        <v>33.663497709923668</v>
      </c>
      <c r="F109" s="25">
        <f t="shared" si="40"/>
        <v>2.8789943299195639E-2</v>
      </c>
      <c r="G109" s="39">
        <f t="shared" si="41"/>
        <v>5.6996001043964739</v>
      </c>
      <c r="H109" s="39">
        <f t="shared" si="42"/>
        <v>32.485441350036297</v>
      </c>
      <c r="I109" s="25">
        <f t="shared" si="43"/>
        <v>0.93525401451689039</v>
      </c>
      <c r="J109" s="10">
        <f t="shared" si="44"/>
        <v>0.96708531915074092</v>
      </c>
      <c r="K109">
        <v>0.96708531915074092</v>
      </c>
    </row>
    <row r="110" spans="1:11" x14ac:dyDescent="0.25">
      <c r="A110" s="25">
        <v>8</v>
      </c>
      <c r="B110" s="25" t="s">
        <v>8</v>
      </c>
      <c r="C110" s="36">
        <v>147100</v>
      </c>
      <c r="D110" s="27">
        <v>3993255.6</v>
      </c>
      <c r="E110" s="25">
        <f t="shared" si="39"/>
        <v>27.146537049626104</v>
      </c>
      <c r="F110" s="25">
        <f t="shared" si="40"/>
        <v>6.4656498615445479E-2</v>
      </c>
      <c r="G110" s="39">
        <f t="shared" si="41"/>
        <v>-0.81736055590108947</v>
      </c>
      <c r="H110" s="39">
        <f t="shared" si="42"/>
        <v>0.66807827834293798</v>
      </c>
      <c r="I110" s="25">
        <f t="shared" si="43"/>
        <v>4.319560227868937E-2</v>
      </c>
      <c r="J110" s="10">
        <f t="shared" si="44"/>
        <v>0.20783551736575095</v>
      </c>
      <c r="K110">
        <v>0.20783551736575095</v>
      </c>
    </row>
    <row r="111" spans="1:11" x14ac:dyDescent="0.25">
      <c r="A111" s="25">
        <v>9</v>
      </c>
      <c r="B111" s="25" t="s">
        <v>9</v>
      </c>
      <c r="C111" s="36">
        <v>149700</v>
      </c>
      <c r="D111" s="40">
        <v>3112729.3</v>
      </c>
      <c r="E111" s="25">
        <f t="shared" si="39"/>
        <v>20.793114896459585</v>
      </c>
      <c r="F111" s="25">
        <f t="shared" si="40"/>
        <v>6.5799305525031868E-2</v>
      </c>
      <c r="G111" s="39">
        <f t="shared" si="41"/>
        <v>-7.1707827090676091</v>
      </c>
      <c r="H111" s="39">
        <f t="shared" si="42"/>
        <v>51.420124660662999</v>
      </c>
      <c r="I111" s="25">
        <f t="shared" si="43"/>
        <v>3.3834084926821903</v>
      </c>
      <c r="J111" s="10">
        <f t="shared" si="44"/>
        <v>1.8394043853057953</v>
      </c>
      <c r="K111">
        <v>1.8394043853057953</v>
      </c>
    </row>
    <row r="112" spans="1:11" x14ac:dyDescent="0.25">
      <c r="A112" s="25">
        <v>10</v>
      </c>
      <c r="B112" s="25" t="s">
        <v>10</v>
      </c>
      <c r="C112" s="36">
        <v>121300</v>
      </c>
      <c r="D112" s="27">
        <v>2042890.5</v>
      </c>
      <c r="E112" s="25">
        <f t="shared" si="39"/>
        <v>16.841636438582029</v>
      </c>
      <c r="F112" s="25">
        <f t="shared" si="40"/>
        <v>5.3316337743395892E-2</v>
      </c>
      <c r="G112" s="39">
        <f t="shared" si="41"/>
        <v>-11.122261166945165</v>
      </c>
      <c r="H112" s="39">
        <f t="shared" si="42"/>
        <v>123.70469346573643</v>
      </c>
      <c r="I112" s="25">
        <f t="shared" si="43"/>
        <v>6.5954812172624617</v>
      </c>
      <c r="J112" s="10">
        <f t="shared" si="44"/>
        <v>2.5681668982491113</v>
      </c>
      <c r="K112">
        <v>2.5681668982491113</v>
      </c>
    </row>
    <row r="113" spans="1:11" x14ac:dyDescent="0.25">
      <c r="A113" s="25">
        <v>11</v>
      </c>
      <c r="B113" s="25" t="s">
        <v>11</v>
      </c>
      <c r="C113" s="36">
        <v>99900</v>
      </c>
      <c r="D113" s="27">
        <v>2072078.5</v>
      </c>
      <c r="E113" s="25">
        <f t="shared" si="39"/>
        <v>20.741526526526528</v>
      </c>
      <c r="F113" s="25">
        <f t="shared" si="40"/>
        <v>4.3910157795261744E-2</v>
      </c>
      <c r="G113" s="39">
        <f t="shared" si="41"/>
        <v>-7.2223710790006663</v>
      </c>
      <c r="H113" s="39">
        <f t="shared" si="42"/>
        <v>52.16264400278525</v>
      </c>
      <c r="I113" s="25">
        <f t="shared" si="43"/>
        <v>2.2904699291803641</v>
      </c>
      <c r="J113" s="10">
        <f t="shared" si="44"/>
        <v>1.5134298560489561</v>
      </c>
      <c r="K113">
        <v>1.5134298560489561</v>
      </c>
    </row>
    <row r="114" spans="1:11" x14ac:dyDescent="0.25">
      <c r="A114" s="25">
        <v>12</v>
      </c>
      <c r="B114" s="25" t="s">
        <v>12</v>
      </c>
      <c r="C114" s="36">
        <v>101000</v>
      </c>
      <c r="D114" s="27">
        <v>3412633.8</v>
      </c>
      <c r="E114" s="25">
        <f t="shared" si="39"/>
        <v>33.788453465346535</v>
      </c>
      <c r="F114" s="25">
        <f t="shared" si="40"/>
        <v>4.4393653026240605E-2</v>
      </c>
      <c r="G114" s="39">
        <f t="shared" si="41"/>
        <v>5.8245558598193412</v>
      </c>
      <c r="H114" s="39">
        <f t="shared" si="42"/>
        <v>33.925450964155829</v>
      </c>
      <c r="I114" s="25">
        <f t="shared" si="43"/>
        <v>1.5060746988614737</v>
      </c>
      <c r="J114" s="10">
        <f t="shared" si="44"/>
        <v>1.2272223510275038</v>
      </c>
      <c r="K114">
        <v>1.2272223510275038</v>
      </c>
    </row>
    <row r="115" spans="1:11" x14ac:dyDescent="0.25">
      <c r="A115" s="25">
        <v>13</v>
      </c>
      <c r="B115" s="25" t="s">
        <v>13</v>
      </c>
      <c r="C115" s="36">
        <v>99800</v>
      </c>
      <c r="D115" s="27">
        <v>3639678.9</v>
      </c>
      <c r="E115" s="25">
        <f t="shared" si="39"/>
        <v>36.469728456913828</v>
      </c>
      <c r="F115" s="25">
        <f t="shared" si="40"/>
        <v>4.3866203683354581E-2</v>
      </c>
      <c r="G115" s="39">
        <f t="shared" si="41"/>
        <v>8.5058308513866336</v>
      </c>
      <c r="H115" s="39">
        <f t="shared" si="42"/>
        <v>72.34915847240066</v>
      </c>
      <c r="I115" s="25">
        <f t="shared" si="43"/>
        <v>3.1736829218696263</v>
      </c>
      <c r="J115" s="10">
        <f t="shared" si="44"/>
        <v>1.7814833487489088</v>
      </c>
      <c r="K115">
        <v>1.7814833487489088</v>
      </c>
    </row>
    <row r="116" spans="1:11" x14ac:dyDescent="0.25">
      <c r="A116" s="25">
        <v>14</v>
      </c>
      <c r="B116" s="25" t="s">
        <v>14</v>
      </c>
      <c r="C116" s="36">
        <v>229400</v>
      </c>
      <c r="D116" s="27">
        <v>6264961.2000000002</v>
      </c>
      <c r="E116" s="25">
        <f t="shared" si="39"/>
        <v>27.31020575414124</v>
      </c>
      <c r="F116" s="25">
        <f t="shared" si="40"/>
        <v>0.10083073271504549</v>
      </c>
      <c r="G116" s="39">
        <f t="shared" si="41"/>
        <v>-0.65369185138595398</v>
      </c>
      <c r="H116" s="39">
        <f t="shared" si="42"/>
        <v>0.42731303656839614</v>
      </c>
      <c r="I116" s="25">
        <f t="shared" si="43"/>
        <v>4.3086286575882413E-2</v>
      </c>
      <c r="J116" s="10">
        <f t="shared" si="44"/>
        <v>0.20757236467285911</v>
      </c>
      <c r="K116">
        <v>0.20757236467285911</v>
      </c>
    </row>
    <row r="117" spans="1:11" x14ac:dyDescent="0.25">
      <c r="A117" s="25"/>
      <c r="B117" s="29" t="s">
        <v>44</v>
      </c>
      <c r="C117" s="36">
        <f>SUM(C103:C116)</f>
        <v>2275100</v>
      </c>
      <c r="D117" s="36">
        <f t="shared" ref="D117" si="45">SUM(D103:D116)</f>
        <v>60370503.32</v>
      </c>
      <c r="E117" s="39">
        <f>AVERAGE(E103:E116)</f>
        <v>27.963897605527194</v>
      </c>
      <c r="F117" s="39">
        <f t="shared" ref="F117" si="46">SUM(F103:F116)</f>
        <v>1</v>
      </c>
      <c r="G117" s="39">
        <f t="shared" ref="G117" si="47">SUM(G103:G116)</f>
        <v>-3.5527136788005009E-15</v>
      </c>
      <c r="H117" s="39">
        <f t="shared" ref="H117" si="48">SUM(H103:H116)</f>
        <v>662.9318928164729</v>
      </c>
      <c r="I117" s="39">
        <f t="shared" ref="I117" si="49">SUM(I103:I116)</f>
        <v>39.465229153662811</v>
      </c>
    </row>
    <row r="118" spans="1:11" x14ac:dyDescent="0.25">
      <c r="H118" s="34" t="s">
        <v>43</v>
      </c>
      <c r="I118" s="18">
        <f>SQRT(I117)/E117</f>
        <v>0.22465164922904535</v>
      </c>
    </row>
    <row r="121" spans="1:11" ht="28.5" x14ac:dyDescent="0.45">
      <c r="A121" s="16" t="s">
        <v>51</v>
      </c>
      <c r="B121" s="16"/>
    </row>
    <row r="122" spans="1:11" ht="90" x14ac:dyDescent="0.25">
      <c r="A122" s="17" t="s">
        <v>41</v>
      </c>
      <c r="B122" s="19" t="s">
        <v>0</v>
      </c>
      <c r="C122" s="30" t="s">
        <v>35</v>
      </c>
      <c r="D122" s="31" t="s">
        <v>25</v>
      </c>
      <c r="E122" s="21" t="s">
        <v>50</v>
      </c>
      <c r="F122" s="22" t="s">
        <v>16</v>
      </c>
      <c r="G122" s="22" t="s">
        <v>17</v>
      </c>
      <c r="H122" s="22" t="s">
        <v>18</v>
      </c>
      <c r="I122" s="22" t="s">
        <v>19</v>
      </c>
    </row>
    <row r="123" spans="1:11" x14ac:dyDescent="0.25">
      <c r="A123" s="25">
        <v>1</v>
      </c>
      <c r="B123" s="25" t="s">
        <v>1</v>
      </c>
      <c r="C123" s="36">
        <v>253000</v>
      </c>
      <c r="D123" s="27">
        <v>8239293.9400000004</v>
      </c>
      <c r="E123" s="25">
        <f>D123/C123</f>
        <v>32.566379209486165</v>
      </c>
      <c r="F123" s="25">
        <f>C123/$C$137</f>
        <v>0.10859301227573183</v>
      </c>
      <c r="G123" s="39">
        <f>E123-$E$137</f>
        <v>3.5816725733795174</v>
      </c>
      <c r="H123" s="39">
        <f>G123^2</f>
        <v>12.828378422899055</v>
      </c>
      <c r="I123" s="25">
        <f>H123*F123</f>
        <v>1.3930722555556103</v>
      </c>
      <c r="J123">
        <f>SQRT(I123)</f>
        <v>1.1802848196751539</v>
      </c>
      <c r="K123">
        <v>1.1802848196751539</v>
      </c>
    </row>
    <row r="124" spans="1:11" x14ac:dyDescent="0.25">
      <c r="A124" s="25">
        <v>2</v>
      </c>
      <c r="B124" s="25" t="s">
        <v>2</v>
      </c>
      <c r="C124" s="36">
        <v>395700</v>
      </c>
      <c r="D124" s="27">
        <v>11103679.199999999</v>
      </c>
      <c r="E124" s="25">
        <f t="shared" ref="E124:E136" si="50">D124/C124</f>
        <v>28.060852160727823</v>
      </c>
      <c r="F124" s="25">
        <f t="shared" ref="F124:F136" si="51">C124/$C$137</f>
        <v>0.16984290497038373</v>
      </c>
      <c r="G124" s="39">
        <f t="shared" ref="G124:G136" si="52">E124-$E$137</f>
        <v>-0.9238544753788247</v>
      </c>
      <c r="H124" s="39">
        <f t="shared" ref="H124:H136" si="53">G124^2</f>
        <v>0.8535070916774834</v>
      </c>
      <c r="I124" s="25">
        <f t="shared" ref="I124:I136" si="54">H124*F124</f>
        <v>0.14496212386332741</v>
      </c>
      <c r="J124" s="10">
        <f t="shared" ref="J124:J136" si="55">SQRT(I124)</f>
        <v>0.3807389182410007</v>
      </c>
      <c r="K124">
        <v>0.3807389182410007</v>
      </c>
    </row>
    <row r="125" spans="1:11" x14ac:dyDescent="0.25">
      <c r="A125" s="25">
        <v>3</v>
      </c>
      <c r="B125" s="25" t="s">
        <v>3</v>
      </c>
      <c r="C125" s="36">
        <v>338100</v>
      </c>
      <c r="D125" s="27">
        <v>6722380.2000000002</v>
      </c>
      <c r="E125" s="25">
        <f t="shared" si="50"/>
        <v>19.882816326530612</v>
      </c>
      <c r="F125" s="25">
        <f t="shared" si="51"/>
        <v>0.14511975276847799</v>
      </c>
      <c r="G125" s="39">
        <f t="shared" si="52"/>
        <v>-9.1018903095760351</v>
      </c>
      <c r="H125" s="39">
        <f t="shared" si="53"/>
        <v>82.844407207554127</v>
      </c>
      <c r="I125" s="25">
        <f t="shared" si="54"/>
        <v>12.022359892211371</v>
      </c>
      <c r="J125" s="10">
        <f t="shared" si="55"/>
        <v>3.4673274855732004</v>
      </c>
      <c r="K125">
        <v>3.4673274855732004</v>
      </c>
    </row>
    <row r="126" spans="1:11" x14ac:dyDescent="0.25">
      <c r="A126" s="25">
        <v>4</v>
      </c>
      <c r="B126" s="25" t="s">
        <v>4</v>
      </c>
      <c r="C126" s="36">
        <v>127700</v>
      </c>
      <c r="D126" s="27">
        <v>3038441.5</v>
      </c>
      <c r="E126" s="25">
        <f t="shared" si="50"/>
        <v>23.793590446358653</v>
      </c>
      <c r="F126" s="25">
        <f t="shared" si="51"/>
        <v>5.4811571808738947E-2</v>
      </c>
      <c r="G126" s="39">
        <f t="shared" si="52"/>
        <v>-5.1911161897479943</v>
      </c>
      <c r="H126" s="39">
        <f t="shared" si="53"/>
        <v>26.947687295463734</v>
      </c>
      <c r="I126" s="25">
        <f t="shared" si="54"/>
        <v>1.4770450972747526</v>
      </c>
      <c r="J126" s="10">
        <f t="shared" si="55"/>
        <v>1.2153374417316174</v>
      </c>
      <c r="K126">
        <v>1.2153374417316174</v>
      </c>
    </row>
    <row r="127" spans="1:11" x14ac:dyDescent="0.25">
      <c r="A127" s="25">
        <v>5</v>
      </c>
      <c r="B127" s="25" t="s">
        <v>5</v>
      </c>
      <c r="C127" s="36">
        <v>124300</v>
      </c>
      <c r="D127" s="27">
        <v>4851163.9000000004</v>
      </c>
      <c r="E127" s="25">
        <f t="shared" si="50"/>
        <v>39.027867256637172</v>
      </c>
      <c r="F127" s="25">
        <f t="shared" si="51"/>
        <v>5.3352219074598681E-2</v>
      </c>
      <c r="G127" s="39">
        <f t="shared" si="52"/>
        <v>10.043160620530525</v>
      </c>
      <c r="H127" s="39">
        <f t="shared" si="53"/>
        <v>100.86507524977507</v>
      </c>
      <c r="I127" s="25">
        <f t="shared" si="54"/>
        <v>5.3813755917018806</v>
      </c>
      <c r="J127" s="10">
        <f t="shared" si="55"/>
        <v>2.319779211843636</v>
      </c>
      <c r="K127">
        <v>2.319779211843636</v>
      </c>
    </row>
    <row r="128" spans="1:11" x14ac:dyDescent="0.25">
      <c r="A128" s="25">
        <v>6</v>
      </c>
      <c r="B128" s="25" t="s">
        <v>6</v>
      </c>
      <c r="C128" s="36">
        <v>49100</v>
      </c>
      <c r="D128" s="27">
        <v>1875095.8</v>
      </c>
      <c r="E128" s="25">
        <f t="shared" si="50"/>
        <v>38.189323828920571</v>
      </c>
      <c r="F128" s="25">
        <f t="shared" si="51"/>
        <v>2.1074770366555071E-2</v>
      </c>
      <c r="G128" s="39">
        <f t="shared" si="52"/>
        <v>9.2046171928139238</v>
      </c>
      <c r="H128" s="39">
        <f t="shared" si="53"/>
        <v>84.724977666245678</v>
      </c>
      <c r="I128" s="25">
        <f t="shared" si="54"/>
        <v>1.7855594486276345</v>
      </c>
      <c r="J128" s="10">
        <f t="shared" si="55"/>
        <v>1.3362482735733037</v>
      </c>
      <c r="K128">
        <v>1.3362482735733037</v>
      </c>
    </row>
    <row r="129" spans="1:11" x14ac:dyDescent="0.25">
      <c r="A129" s="25">
        <v>7</v>
      </c>
      <c r="B129" s="25" t="s">
        <v>7</v>
      </c>
      <c r="C129" s="36">
        <v>67600</v>
      </c>
      <c r="D129" s="27">
        <v>2358678.2999999998</v>
      </c>
      <c r="E129" s="25">
        <f t="shared" si="50"/>
        <v>34.891690828402361</v>
      </c>
      <c r="F129" s="25">
        <f t="shared" si="51"/>
        <v>2.9015366125847711E-2</v>
      </c>
      <c r="G129" s="39">
        <f t="shared" si="52"/>
        <v>5.9069841922957131</v>
      </c>
      <c r="H129" s="39">
        <f t="shared" si="53"/>
        <v>34.892462248031435</v>
      </c>
      <c r="I129" s="25">
        <f t="shared" si="54"/>
        <v>1.0124175671589515</v>
      </c>
      <c r="J129" s="10">
        <f t="shared" si="55"/>
        <v>1.0061896278331195</v>
      </c>
      <c r="K129">
        <v>1.0061896278331195</v>
      </c>
    </row>
    <row r="130" spans="1:11" x14ac:dyDescent="0.25">
      <c r="A130" s="25">
        <v>8</v>
      </c>
      <c r="B130" s="25" t="s">
        <v>8</v>
      </c>
      <c r="C130" s="36">
        <v>153700</v>
      </c>
      <c r="D130" s="27">
        <v>4199398.37</v>
      </c>
      <c r="E130" s="25">
        <f t="shared" si="50"/>
        <v>27.322045348080678</v>
      </c>
      <c r="F130" s="25">
        <f t="shared" si="51"/>
        <v>6.5971328010988067E-2</v>
      </c>
      <c r="G130" s="39">
        <f t="shared" si="52"/>
        <v>-1.6626612880259692</v>
      </c>
      <c r="H130" s="39">
        <f t="shared" si="53"/>
        <v>2.7644425587001749</v>
      </c>
      <c r="I130" s="25">
        <f t="shared" si="54"/>
        <v>0.18237394680754437</v>
      </c>
      <c r="J130" s="10">
        <f t="shared" si="55"/>
        <v>0.42705262767900676</v>
      </c>
      <c r="K130">
        <v>0.42705262767900676</v>
      </c>
    </row>
    <row r="131" spans="1:11" x14ac:dyDescent="0.25">
      <c r="A131" s="25">
        <v>9</v>
      </c>
      <c r="B131" s="25" t="s">
        <v>9</v>
      </c>
      <c r="C131" s="36">
        <v>152400</v>
      </c>
      <c r="D131" s="40">
        <v>3306735.8</v>
      </c>
      <c r="E131" s="25">
        <f t="shared" si="50"/>
        <v>21.697741469816272</v>
      </c>
      <c r="F131" s="25">
        <f t="shared" si="51"/>
        <v>6.5413340200875608E-2</v>
      </c>
      <c r="G131" s="39">
        <f t="shared" si="52"/>
        <v>-7.2869651662903756</v>
      </c>
      <c r="H131" s="39">
        <f t="shared" si="53"/>
        <v>53.099861334729319</v>
      </c>
      <c r="I131" s="25">
        <f t="shared" si="54"/>
        <v>3.4734392941079695</v>
      </c>
      <c r="J131" s="10">
        <f t="shared" si="55"/>
        <v>1.8637165272937752</v>
      </c>
      <c r="K131">
        <v>1.8637165272937752</v>
      </c>
    </row>
    <row r="132" spans="1:11" x14ac:dyDescent="0.25">
      <c r="A132" s="25">
        <v>10</v>
      </c>
      <c r="B132" s="25" t="s">
        <v>10</v>
      </c>
      <c r="C132" s="36">
        <v>122400</v>
      </c>
      <c r="D132" s="27">
        <v>2174858.5</v>
      </c>
      <c r="E132" s="25">
        <f t="shared" si="50"/>
        <v>17.76845179738562</v>
      </c>
      <c r="F132" s="25">
        <f t="shared" si="51"/>
        <v>5.2536698429049705E-2</v>
      </c>
      <c r="G132" s="39">
        <f t="shared" si="52"/>
        <v>-11.216254838721028</v>
      </c>
      <c r="H132" s="39">
        <f t="shared" si="53"/>
        <v>125.80437260713288</v>
      </c>
      <c r="I132" s="25">
        <f t="shared" si="54"/>
        <v>6.6093463847167415</v>
      </c>
      <c r="J132" s="10">
        <f t="shared" si="55"/>
        <v>2.5708649098536354</v>
      </c>
      <c r="K132">
        <v>2.5708649098536354</v>
      </c>
    </row>
    <row r="133" spans="1:11" x14ac:dyDescent="0.25">
      <c r="A133" s="25">
        <v>11</v>
      </c>
      <c r="B133" s="25" t="s">
        <v>11</v>
      </c>
      <c r="C133" s="36">
        <v>102400</v>
      </c>
      <c r="D133" s="27">
        <v>2202328.7000000002</v>
      </c>
      <c r="E133" s="25">
        <f t="shared" si="50"/>
        <v>21.5071162109375</v>
      </c>
      <c r="F133" s="25">
        <f t="shared" si="51"/>
        <v>4.3952270581165763E-2</v>
      </c>
      <c r="G133" s="39">
        <f t="shared" si="52"/>
        <v>-7.4775904251691472</v>
      </c>
      <c r="H133" s="39">
        <f t="shared" si="53"/>
        <v>55.914358566581306</v>
      </c>
      <c r="I133" s="25">
        <f t="shared" si="54"/>
        <v>2.4575630170907052</v>
      </c>
      <c r="J133" s="10">
        <f t="shared" si="55"/>
        <v>1.5676616398606893</v>
      </c>
      <c r="K133">
        <v>1.5676616398606893</v>
      </c>
    </row>
    <row r="134" spans="1:11" x14ac:dyDescent="0.25">
      <c r="A134" s="25">
        <v>12</v>
      </c>
      <c r="B134" s="25" t="s">
        <v>12</v>
      </c>
      <c r="C134" s="36">
        <v>104100</v>
      </c>
      <c r="D134" s="27">
        <v>3618840.3</v>
      </c>
      <c r="E134" s="25">
        <f t="shared" si="50"/>
        <v>34.763115273775213</v>
      </c>
      <c r="F134" s="25">
        <f t="shared" si="51"/>
        <v>4.46819469482359E-2</v>
      </c>
      <c r="G134" s="39">
        <f t="shared" si="52"/>
        <v>5.7784086376685657</v>
      </c>
      <c r="H134" s="39">
        <f t="shared" si="53"/>
        <v>33.390006383882692</v>
      </c>
      <c r="I134" s="25">
        <f t="shared" si="54"/>
        <v>1.4919304938459044</v>
      </c>
      <c r="J134" s="10">
        <f t="shared" si="55"/>
        <v>1.2214460666954985</v>
      </c>
      <c r="K134">
        <v>1.2214460666954985</v>
      </c>
    </row>
    <row r="135" spans="1:11" x14ac:dyDescent="0.25">
      <c r="A135" s="25">
        <v>13</v>
      </c>
      <c r="B135" s="25" t="s">
        <v>13</v>
      </c>
      <c r="C135" s="36">
        <v>102500</v>
      </c>
      <c r="D135" s="27">
        <v>3887840.7</v>
      </c>
      <c r="E135" s="25">
        <f t="shared" si="50"/>
        <v>37.930153170731707</v>
      </c>
      <c r="F135" s="25">
        <f t="shared" si="51"/>
        <v>4.3995192720405182E-2</v>
      </c>
      <c r="G135" s="39">
        <f t="shared" si="52"/>
        <v>8.9454465346250593</v>
      </c>
      <c r="H135" s="39">
        <f t="shared" si="53"/>
        <v>80.021013703835479</v>
      </c>
      <c r="I135" s="25">
        <f t="shared" si="54"/>
        <v>3.5205399195824261</v>
      </c>
      <c r="J135" s="10">
        <f t="shared" si="55"/>
        <v>1.8763101874643291</v>
      </c>
      <c r="K135">
        <v>1.8763101874643291</v>
      </c>
    </row>
    <row r="136" spans="1:11" x14ac:dyDescent="0.25">
      <c r="A136" s="25">
        <v>14</v>
      </c>
      <c r="B136" s="25" t="s">
        <v>14</v>
      </c>
      <c r="C136" s="36">
        <v>236800</v>
      </c>
      <c r="D136" s="27">
        <v>6721508.7000000002</v>
      </c>
      <c r="E136" s="25">
        <f t="shared" si="50"/>
        <v>28.384749577702703</v>
      </c>
      <c r="F136" s="25">
        <f t="shared" si="51"/>
        <v>0.10163962571894583</v>
      </c>
      <c r="G136" s="39">
        <f t="shared" si="52"/>
        <v>-0.59995705840394464</v>
      </c>
      <c r="H136" s="39">
        <f t="shared" si="53"/>
        <v>0.35994847192871426</v>
      </c>
      <c r="I136" s="25">
        <f t="shared" si="54"/>
        <v>3.6585027964940994E-2</v>
      </c>
      <c r="J136" s="10">
        <f t="shared" si="55"/>
        <v>0.19127213065405266</v>
      </c>
      <c r="K136">
        <v>0.19127213065405266</v>
      </c>
    </row>
    <row r="137" spans="1:11" x14ac:dyDescent="0.25">
      <c r="A137" s="25"/>
      <c r="B137" s="29" t="s">
        <v>44</v>
      </c>
      <c r="C137" s="36">
        <f>SUM(C123:C136)</f>
        <v>2329800</v>
      </c>
      <c r="D137" s="36">
        <f t="shared" ref="D137" si="56">SUM(D123:D136)</f>
        <v>64300243.909999996</v>
      </c>
      <c r="E137" s="39">
        <f>AVERAGE(E123:E136)</f>
        <v>28.984706636106647</v>
      </c>
      <c r="F137" s="39">
        <f t="shared" ref="F137" si="57">SUM(F123:F136)</f>
        <v>1.0000000000000002</v>
      </c>
      <c r="G137" s="39">
        <f t="shared" ref="G137" si="58">SUM(G123:G136)</f>
        <v>-1.4210854715202004E-14</v>
      </c>
      <c r="H137" s="39">
        <f t="shared" ref="H137" si="59">SUM(H123:H136)</f>
        <v>695.31049880843727</v>
      </c>
      <c r="I137" s="39">
        <f t="shared" ref="I137" si="60">SUM(I123:I136)</f>
        <v>40.988570060509758</v>
      </c>
    </row>
    <row r="138" spans="1:11" x14ac:dyDescent="0.25">
      <c r="H138" s="34" t="s">
        <v>43</v>
      </c>
      <c r="I138" s="34">
        <f>SQRT(I137)/E137</f>
        <v>0.22088309284179927</v>
      </c>
    </row>
    <row r="141" spans="1:11" ht="28.5" x14ac:dyDescent="0.45">
      <c r="A141" s="16" t="s">
        <v>52</v>
      </c>
      <c r="B141" s="16"/>
    </row>
    <row r="142" spans="1:11" ht="90" x14ac:dyDescent="0.25">
      <c r="A142" s="17" t="s">
        <v>41</v>
      </c>
      <c r="B142" s="19" t="s">
        <v>0</v>
      </c>
      <c r="C142" s="30" t="s">
        <v>36</v>
      </c>
      <c r="D142" s="31" t="s">
        <v>26</v>
      </c>
      <c r="E142" s="21" t="s">
        <v>50</v>
      </c>
      <c r="F142" s="22" t="s">
        <v>16</v>
      </c>
      <c r="G142" s="22" t="s">
        <v>17</v>
      </c>
      <c r="H142" s="22" t="s">
        <v>18</v>
      </c>
      <c r="I142" s="22" t="s">
        <v>19</v>
      </c>
    </row>
    <row r="143" spans="1:11" x14ac:dyDescent="0.25">
      <c r="A143" s="25">
        <v>1</v>
      </c>
      <c r="B143" s="25" t="s">
        <v>1</v>
      </c>
      <c r="C143" s="36">
        <v>261200</v>
      </c>
      <c r="D143" s="40">
        <v>8815083.8000000007</v>
      </c>
      <c r="E143" s="25">
        <f>D143/C143</f>
        <v>33.748406584992345</v>
      </c>
      <c r="F143" s="25">
        <f>C143/$C$157</f>
        <v>0.10953159726590347</v>
      </c>
      <c r="G143" s="39">
        <f>E143-$E$157</f>
        <v>3.5787927809622353</v>
      </c>
      <c r="H143" s="39">
        <f>G143^2</f>
        <v>12.807757769067409</v>
      </c>
      <c r="I143" s="25">
        <f>H143*F143</f>
        <v>1.4028541658407379</v>
      </c>
      <c r="J143">
        <f>SQRT(I143)</f>
        <v>1.1844214477291173</v>
      </c>
      <c r="K143">
        <v>1.1844214477291173</v>
      </c>
    </row>
    <row r="144" spans="1:11" x14ac:dyDescent="0.25">
      <c r="A144" s="25">
        <v>2</v>
      </c>
      <c r="B144" s="25" t="s">
        <v>2</v>
      </c>
      <c r="C144" s="36">
        <v>405700</v>
      </c>
      <c r="D144" s="40">
        <v>11968352.300000001</v>
      </c>
      <c r="E144" s="25">
        <f t="shared" ref="E144:E156" si="61">D144/C144</f>
        <v>29.500498644318462</v>
      </c>
      <c r="F144" s="25">
        <f t="shared" ref="F144:F156" si="62">C144/$C$157</f>
        <v>0.17012622132763031</v>
      </c>
      <c r="G144" s="39">
        <f t="shared" ref="G144:G156" si="63">E144-$E$157</f>
        <v>-0.66911515971164803</v>
      </c>
      <c r="H144" s="39">
        <f t="shared" ref="H144:H156" si="64">G144^2</f>
        <v>0.44771509695594425</v>
      </c>
      <c r="I144" s="25">
        <f t="shared" ref="I144:I156" si="65">H144*F144</f>
        <v>7.6168077676448426E-2</v>
      </c>
      <c r="J144" s="10">
        <f t="shared" ref="J144:J156" si="66">SQRT(I144)</f>
        <v>0.27598564759140726</v>
      </c>
      <c r="K144">
        <v>0.27598564759140726</v>
      </c>
    </row>
    <row r="145" spans="1:11" x14ac:dyDescent="0.25">
      <c r="A145" s="25">
        <v>3</v>
      </c>
      <c r="B145" s="25" t="s">
        <v>3</v>
      </c>
      <c r="C145" s="36">
        <v>341600</v>
      </c>
      <c r="D145" s="40">
        <v>7179967.0999999996</v>
      </c>
      <c r="E145" s="25">
        <f t="shared" si="61"/>
        <v>21.018639051522246</v>
      </c>
      <c r="F145" s="25">
        <f t="shared" si="62"/>
        <v>0.14324652996184006</v>
      </c>
      <c r="G145" s="39">
        <f t="shared" si="63"/>
        <v>-9.1509747525078637</v>
      </c>
      <c r="H145" s="39">
        <f t="shared" si="64"/>
        <v>83.740338921036354</v>
      </c>
      <c r="I145" s="25">
        <f t="shared" si="65"/>
        <v>11.995512968266876</v>
      </c>
      <c r="J145" s="10">
        <f t="shared" si="66"/>
        <v>3.4634539073397348</v>
      </c>
      <c r="K145">
        <v>3.4634539073397348</v>
      </c>
    </row>
    <row r="146" spans="1:11" x14ac:dyDescent="0.25">
      <c r="A146" s="25">
        <v>4</v>
      </c>
      <c r="B146" s="25" t="s">
        <v>4</v>
      </c>
      <c r="C146" s="36">
        <v>129200</v>
      </c>
      <c r="D146" s="40">
        <v>3197783.6</v>
      </c>
      <c r="E146" s="25">
        <f t="shared" si="61"/>
        <v>24.750647058823532</v>
      </c>
      <c r="F146" s="25">
        <f t="shared" si="62"/>
        <v>5.4178722690485175E-2</v>
      </c>
      <c r="G146" s="39">
        <f t="shared" si="63"/>
        <v>-5.4189667452065784</v>
      </c>
      <c r="H146" s="39">
        <f t="shared" si="64"/>
        <v>29.36520058565478</v>
      </c>
      <c r="I146" s="25">
        <f t="shared" si="65"/>
        <v>1.5909690592806631</v>
      </c>
      <c r="J146" s="10">
        <f t="shared" si="66"/>
        <v>1.2613362197608784</v>
      </c>
      <c r="K146">
        <v>1.2613362197608784</v>
      </c>
    </row>
    <row r="147" spans="1:11" x14ac:dyDescent="0.25">
      <c r="A147" s="25">
        <v>5</v>
      </c>
      <c r="B147" s="25" t="s">
        <v>5</v>
      </c>
      <c r="C147" s="36">
        <v>125400</v>
      </c>
      <c r="D147" s="40">
        <v>5192551</v>
      </c>
      <c r="E147" s="25">
        <f t="shared" si="61"/>
        <v>41.407902711323764</v>
      </c>
      <c r="F147" s="25">
        <f t="shared" si="62"/>
        <v>5.2585230846647374E-2</v>
      </c>
      <c r="G147" s="39">
        <f t="shared" si="63"/>
        <v>11.238288907293654</v>
      </c>
      <c r="H147" s="39">
        <f t="shared" si="64"/>
        <v>126.2991375637996</v>
      </c>
      <c r="I147" s="25">
        <f t="shared" si="65"/>
        <v>6.6414693045248754</v>
      </c>
      <c r="J147" s="10">
        <f t="shared" si="66"/>
        <v>2.5771048299448114</v>
      </c>
      <c r="K147">
        <v>2.5771048299448114</v>
      </c>
    </row>
    <row r="148" spans="1:11" x14ac:dyDescent="0.25">
      <c r="A148" s="25">
        <v>6</v>
      </c>
      <c r="B148" s="25" t="s">
        <v>6</v>
      </c>
      <c r="C148" s="36">
        <v>51100</v>
      </c>
      <c r="D148" s="40">
        <v>1995771.2</v>
      </c>
      <c r="E148" s="25">
        <f t="shared" si="61"/>
        <v>39.056187866927594</v>
      </c>
      <c r="F148" s="25">
        <f t="shared" si="62"/>
        <v>2.1428271900029355E-2</v>
      </c>
      <c r="G148" s="39">
        <f t="shared" si="63"/>
        <v>8.8865740628974841</v>
      </c>
      <c r="H148" s="39">
        <f t="shared" si="64"/>
        <v>78.971198575362294</v>
      </c>
      <c r="I148" s="25">
        <f t="shared" si="65"/>
        <v>1.6922163153440741</v>
      </c>
      <c r="J148" s="10">
        <f t="shared" si="66"/>
        <v>1.3008521496865331</v>
      </c>
      <c r="K148">
        <v>1.3008521496865331</v>
      </c>
    </row>
    <row r="149" spans="1:11" x14ac:dyDescent="0.25">
      <c r="A149" s="25">
        <v>7</v>
      </c>
      <c r="B149" s="25" t="s">
        <v>7</v>
      </c>
      <c r="C149" s="36">
        <v>69700</v>
      </c>
      <c r="D149" s="40">
        <v>2523704.5</v>
      </c>
      <c r="E149" s="25">
        <f t="shared" si="61"/>
        <v>36.208098995695842</v>
      </c>
      <c r="F149" s="25">
        <f t="shared" si="62"/>
        <v>2.9227995135656475E-2</v>
      </c>
      <c r="G149" s="39">
        <f t="shared" si="63"/>
        <v>6.0384851916657318</v>
      </c>
      <c r="H149" s="39">
        <f t="shared" si="64"/>
        <v>36.463303409966329</v>
      </c>
      <c r="I149" s="25">
        <f t="shared" si="65"/>
        <v>1.065749254696462</v>
      </c>
      <c r="J149" s="10">
        <f t="shared" si="66"/>
        <v>1.0323513232889576</v>
      </c>
      <c r="K149">
        <v>1.0323513232889576</v>
      </c>
    </row>
    <row r="150" spans="1:11" x14ac:dyDescent="0.25">
      <c r="A150" s="25">
        <v>8</v>
      </c>
      <c r="B150" s="25" t="s">
        <v>8</v>
      </c>
      <c r="C150" s="36">
        <v>160600</v>
      </c>
      <c r="D150" s="40">
        <v>4463250.2</v>
      </c>
      <c r="E150" s="25">
        <f t="shared" si="61"/>
        <v>27.791097135740973</v>
      </c>
      <c r="F150" s="25">
        <f t="shared" si="62"/>
        <v>6.7345997400092256E-2</v>
      </c>
      <c r="G150" s="39">
        <f t="shared" si="63"/>
        <v>-2.3785166682891372</v>
      </c>
      <c r="H150" s="39">
        <f t="shared" si="64"/>
        <v>5.6573415413292576</v>
      </c>
      <c r="I150" s="25">
        <f t="shared" si="65"/>
        <v>0.38099930873379412</v>
      </c>
      <c r="J150" s="10">
        <f t="shared" si="66"/>
        <v>0.61725141452555143</v>
      </c>
      <c r="K150">
        <v>0.61725141452555143</v>
      </c>
    </row>
    <row r="151" spans="1:11" x14ac:dyDescent="0.25">
      <c r="A151" s="25">
        <v>9</v>
      </c>
      <c r="B151" s="25" t="s">
        <v>9</v>
      </c>
      <c r="C151" s="36">
        <v>155100</v>
      </c>
      <c r="D151" s="40">
        <v>3516158.8</v>
      </c>
      <c r="E151" s="25">
        <f t="shared" si="61"/>
        <v>22.670269503546098</v>
      </c>
      <c r="F151" s="25">
        <f t="shared" si="62"/>
        <v>6.5039627626116495E-2</v>
      </c>
      <c r="G151" s="39">
        <f t="shared" si="63"/>
        <v>-7.4993443004840117</v>
      </c>
      <c r="H151" s="39">
        <f t="shared" si="64"/>
        <v>56.240164937202032</v>
      </c>
      <c r="I151" s="25">
        <f t="shared" si="65"/>
        <v>3.6578393851469935</v>
      </c>
      <c r="J151" s="10">
        <f t="shared" si="66"/>
        <v>1.9125478778705105</v>
      </c>
      <c r="K151">
        <v>1.9125478778705105</v>
      </c>
    </row>
    <row r="152" spans="1:11" x14ac:dyDescent="0.25">
      <c r="A152" s="25">
        <v>10</v>
      </c>
      <c r="B152" s="25" t="s">
        <v>10</v>
      </c>
      <c r="C152" s="36">
        <v>123300</v>
      </c>
      <c r="D152" s="40">
        <v>2322634.9</v>
      </c>
      <c r="E152" s="25">
        <f t="shared" si="61"/>
        <v>18.837266017842659</v>
      </c>
      <c r="F152" s="25">
        <f t="shared" si="62"/>
        <v>5.1704616932947541E-2</v>
      </c>
      <c r="G152" s="39">
        <f t="shared" si="63"/>
        <v>-11.332347786187452</v>
      </c>
      <c r="H152" s="39">
        <f t="shared" si="64"/>
        <v>128.42210634710764</v>
      </c>
      <c r="I152" s="25">
        <f t="shared" si="65"/>
        <v>6.6400158143994519</v>
      </c>
      <c r="J152" s="10">
        <f t="shared" si="66"/>
        <v>2.5768228139318099</v>
      </c>
      <c r="K152">
        <v>2.5768228139318099</v>
      </c>
    </row>
    <row r="153" spans="1:11" x14ac:dyDescent="0.25">
      <c r="A153" s="25">
        <v>11</v>
      </c>
      <c r="B153" s="25" t="s">
        <v>11</v>
      </c>
      <c r="C153" s="36">
        <v>104900</v>
      </c>
      <c r="D153" s="40">
        <v>2353541.9</v>
      </c>
      <c r="E153" s="25">
        <f t="shared" si="61"/>
        <v>22.436052430886559</v>
      </c>
      <c r="F153" s="25">
        <f t="shared" si="62"/>
        <v>4.3988761689101354E-2</v>
      </c>
      <c r="G153" s="39">
        <f t="shared" si="63"/>
        <v>-7.7335613731435515</v>
      </c>
      <c r="H153" s="39">
        <f t="shared" si="64"/>
        <v>59.807971512177971</v>
      </c>
      <c r="I153" s="25">
        <f t="shared" si="65"/>
        <v>2.6308786059577596</v>
      </c>
      <c r="J153" s="10">
        <f t="shared" si="66"/>
        <v>1.6219983372241045</v>
      </c>
      <c r="K153">
        <v>1.6219983372241045</v>
      </c>
    </row>
    <row r="154" spans="1:11" x14ac:dyDescent="0.25">
      <c r="A154" s="25">
        <v>12</v>
      </c>
      <c r="B154" s="25" t="s">
        <v>12</v>
      </c>
      <c r="C154" s="36">
        <v>107300</v>
      </c>
      <c r="D154" s="40">
        <v>3862518.7</v>
      </c>
      <c r="E154" s="25">
        <f t="shared" si="61"/>
        <v>35.997378378378379</v>
      </c>
      <c r="F154" s="25">
        <f t="shared" si="62"/>
        <v>4.4995177590472599E-2</v>
      </c>
      <c r="G154" s="39">
        <f t="shared" si="63"/>
        <v>5.8277645743482687</v>
      </c>
      <c r="H154" s="39">
        <f t="shared" si="64"/>
        <v>33.962839934028658</v>
      </c>
      <c r="I154" s="25">
        <f t="shared" si="65"/>
        <v>1.5281640143084141</v>
      </c>
      <c r="J154" s="10">
        <f t="shared" si="66"/>
        <v>1.2361893116786014</v>
      </c>
      <c r="K154">
        <v>1.2361893116786014</v>
      </c>
    </row>
    <row r="155" spans="1:11" x14ac:dyDescent="0.25">
      <c r="A155" s="25">
        <v>13</v>
      </c>
      <c r="B155" s="25" t="s">
        <v>13</v>
      </c>
      <c r="C155" s="36">
        <v>105100</v>
      </c>
      <c r="D155" s="40">
        <v>4140132.6</v>
      </c>
      <c r="E155" s="25">
        <f t="shared" si="61"/>
        <v>39.392317792578496</v>
      </c>
      <c r="F155" s="25">
        <f t="shared" si="62"/>
        <v>4.407262968088229E-2</v>
      </c>
      <c r="G155" s="39">
        <f t="shared" si="63"/>
        <v>9.2227039885483855</v>
      </c>
      <c r="H155" s="39">
        <f t="shared" si="64"/>
        <v>85.058268860386292</v>
      </c>
      <c r="I155" s="25">
        <f t="shared" si="65"/>
        <v>3.7487415847807268</v>
      </c>
      <c r="J155" s="10">
        <f t="shared" si="66"/>
        <v>1.9361667244276064</v>
      </c>
      <c r="K155">
        <v>1.9361667244276064</v>
      </c>
    </row>
    <row r="156" spans="1:11" x14ac:dyDescent="0.25">
      <c r="A156" s="25">
        <v>14</v>
      </c>
      <c r="B156" s="25" t="s">
        <v>14</v>
      </c>
      <c r="C156" s="36">
        <v>244500</v>
      </c>
      <c r="D156" s="40">
        <v>7227378.7000000002</v>
      </c>
      <c r="E156" s="25">
        <f t="shared" si="61"/>
        <v>29.559831083844582</v>
      </c>
      <c r="F156" s="25">
        <f t="shared" si="62"/>
        <v>0.10252861995219524</v>
      </c>
      <c r="G156" s="39">
        <f t="shared" si="63"/>
        <v>-0.60978272018552815</v>
      </c>
      <c r="H156" s="39">
        <f t="shared" si="64"/>
        <v>0.3718349658368621</v>
      </c>
      <c r="I156" s="25">
        <f t="shared" si="65"/>
        <v>3.8123725897225132E-2</v>
      </c>
      <c r="J156" s="10">
        <f t="shared" si="66"/>
        <v>0.1952529792275271</v>
      </c>
      <c r="K156">
        <v>0.1952529792275271</v>
      </c>
    </row>
    <row r="157" spans="1:11" x14ac:dyDescent="0.25">
      <c r="A157" s="25"/>
      <c r="B157" s="29" t="s">
        <v>44</v>
      </c>
      <c r="C157" s="36">
        <f>SUM(C143:C156)</f>
        <v>2384700</v>
      </c>
      <c r="D157" s="36">
        <f t="shared" ref="D157" si="67">SUM(D143:D156)</f>
        <v>68758829.300000012</v>
      </c>
      <c r="E157" s="41">
        <f>AVERAGE(E143:E156)</f>
        <v>30.16961380403011</v>
      </c>
      <c r="F157" s="39">
        <f t="shared" ref="F157" si="68">SUM(F143:F156)</f>
        <v>1</v>
      </c>
      <c r="G157" s="39">
        <f t="shared" ref="G157" si="69">SUM(G143:G156)</f>
        <v>-1.0658141036401503E-14</v>
      </c>
      <c r="H157" s="39">
        <f t="shared" ref="H157" si="70">SUM(H143:H156)</f>
        <v>737.61518001991158</v>
      </c>
      <c r="I157" s="39">
        <f t="shared" ref="I157" si="71">SUM(I143:I156)</f>
        <v>43.089701584854502</v>
      </c>
    </row>
    <row r="158" spans="1:11" x14ac:dyDescent="0.25">
      <c r="H158" s="34" t="s">
        <v>43</v>
      </c>
      <c r="I158" s="34">
        <f>SQRT(I157)/E157</f>
        <v>0.21757900798278448</v>
      </c>
    </row>
    <row r="161" spans="1:11" ht="28.5" x14ac:dyDescent="0.45">
      <c r="A161" s="16" t="s">
        <v>53</v>
      </c>
      <c r="B161" s="16"/>
    </row>
    <row r="162" spans="1:11" ht="90" x14ac:dyDescent="0.25">
      <c r="A162" s="17" t="s">
        <v>41</v>
      </c>
      <c r="B162" s="19" t="s">
        <v>0</v>
      </c>
      <c r="C162" s="30" t="s">
        <v>29</v>
      </c>
      <c r="D162" s="31" t="s">
        <v>27</v>
      </c>
      <c r="E162" s="21" t="s">
        <v>50</v>
      </c>
      <c r="F162" s="22" t="s">
        <v>16</v>
      </c>
      <c r="G162" s="22" t="s">
        <v>17</v>
      </c>
      <c r="H162" s="22" t="s">
        <v>18</v>
      </c>
      <c r="I162" s="22" t="s">
        <v>19</v>
      </c>
    </row>
    <row r="163" spans="1:11" x14ac:dyDescent="0.25">
      <c r="A163" s="25">
        <v>1</v>
      </c>
      <c r="B163" s="25" t="s">
        <v>1</v>
      </c>
      <c r="C163" s="36">
        <v>269629</v>
      </c>
      <c r="D163" s="27">
        <v>9424987.6999999993</v>
      </c>
      <c r="E163" s="25">
        <f>D163/C163</f>
        <v>34.955393151330156</v>
      </c>
      <c r="F163" s="25">
        <f>C163/$C$177</f>
        <v>0.11060078150573167</v>
      </c>
      <c r="G163" s="25">
        <f>E163-$E$177</f>
        <v>3.6566070211008821</v>
      </c>
      <c r="H163" s="25">
        <f>G163^2</f>
        <v>13.370774906764266</v>
      </c>
      <c r="I163" s="25">
        <f>H163*F163</f>
        <v>1.4788181540253544</v>
      </c>
      <c r="J163">
        <f>SQRT(I163)</f>
        <v>1.2160666733470473</v>
      </c>
      <c r="K163">
        <v>1.2160666733470473</v>
      </c>
    </row>
    <row r="164" spans="1:11" x14ac:dyDescent="0.25">
      <c r="A164" s="25">
        <v>2</v>
      </c>
      <c r="B164" s="25" t="s">
        <v>2</v>
      </c>
      <c r="C164" s="36">
        <v>416151</v>
      </c>
      <c r="D164" s="27">
        <v>12856684</v>
      </c>
      <c r="E164" s="25">
        <f t="shared" ref="E164:E176" si="72">D164/C164</f>
        <v>30.894276356418704</v>
      </c>
      <c r="F164" s="25">
        <f t="shared" ref="F164:F176" si="73">C164/$C$177</f>
        <v>0.17070354384873934</v>
      </c>
      <c r="G164" s="25">
        <f t="shared" ref="G164:G176" si="74">E164-$E$177</f>
        <v>-0.40450977381057029</v>
      </c>
      <c r="H164" s="25">
        <f t="shared" ref="H164:H176" si="75">G164^2</f>
        <v>0.16362815710827874</v>
      </c>
      <c r="I164" s="25">
        <f t="shared" ref="I164:I176" si="76">H164*F164</f>
        <v>2.7931906291821469E-2</v>
      </c>
      <c r="J164" s="10">
        <f t="shared" ref="J164:J176" si="77">SQRT(I164)</f>
        <v>0.16712841258092972</v>
      </c>
      <c r="K164">
        <v>0.16712841258092972</v>
      </c>
    </row>
    <row r="165" spans="1:11" x14ac:dyDescent="0.25">
      <c r="A165" s="25">
        <v>3</v>
      </c>
      <c r="B165" s="25" t="s">
        <v>3</v>
      </c>
      <c r="C165" s="36">
        <v>344955</v>
      </c>
      <c r="D165" s="27">
        <v>7683933.2999999998</v>
      </c>
      <c r="E165" s="25">
        <f t="shared" si="72"/>
        <v>22.275175892507718</v>
      </c>
      <c r="F165" s="25">
        <f t="shared" si="73"/>
        <v>0.14149921775591523</v>
      </c>
      <c r="G165" s="25">
        <f t="shared" si="74"/>
        <v>-9.0236102377215559</v>
      </c>
      <c r="H165" s="25">
        <f t="shared" si="75"/>
        <v>81.42554172231327</v>
      </c>
      <c r="I165" s="25">
        <f t="shared" si="76"/>
        <v>11.521650459058966</v>
      </c>
      <c r="J165" s="10">
        <f t="shared" si="77"/>
        <v>3.3943556765694085</v>
      </c>
      <c r="K165">
        <v>3.3943556765694085</v>
      </c>
    </row>
    <row r="166" spans="1:11" x14ac:dyDescent="0.25">
      <c r="A166" s="25">
        <v>4</v>
      </c>
      <c r="B166" s="25" t="s">
        <v>4</v>
      </c>
      <c r="C166" s="36">
        <v>130609</v>
      </c>
      <c r="D166" s="27">
        <v>3378928.3</v>
      </c>
      <c r="E166" s="25">
        <f t="shared" si="72"/>
        <v>25.87056251866257</v>
      </c>
      <c r="F166" s="25">
        <f t="shared" si="73"/>
        <v>5.3575310785123662E-2</v>
      </c>
      <c r="G166" s="25">
        <f t="shared" si="74"/>
        <v>-5.428223611566704</v>
      </c>
      <c r="H166" s="25">
        <f t="shared" si="75"/>
        <v>29.465611577170272</v>
      </c>
      <c r="I166" s="25">
        <f t="shared" si="76"/>
        <v>1.5786292977206351</v>
      </c>
      <c r="J166" s="10">
        <f t="shared" si="77"/>
        <v>1.2564351546023516</v>
      </c>
      <c r="K166">
        <v>1.2564351546023516</v>
      </c>
    </row>
    <row r="167" spans="1:11" x14ac:dyDescent="0.25">
      <c r="A167" s="25">
        <v>5</v>
      </c>
      <c r="B167" s="25" t="s">
        <v>5</v>
      </c>
      <c r="C167" s="36">
        <v>124494</v>
      </c>
      <c r="D167" s="27">
        <v>5391112.9000000004</v>
      </c>
      <c r="E167" s="25">
        <f t="shared" si="72"/>
        <v>43.304198595916269</v>
      </c>
      <c r="F167" s="25">
        <f t="shared" si="73"/>
        <v>5.106696124220525E-2</v>
      </c>
      <c r="G167" s="25">
        <f t="shared" si="74"/>
        <v>12.005412465686994</v>
      </c>
      <c r="H167" s="25">
        <f t="shared" si="75"/>
        <v>144.12992847127268</v>
      </c>
      <c r="I167" s="25">
        <f t="shared" si="76"/>
        <v>7.3602774710842969</v>
      </c>
      <c r="J167" s="10">
        <f t="shared" si="77"/>
        <v>2.7129831313674431</v>
      </c>
      <c r="K167">
        <v>2.7129831313674431</v>
      </c>
    </row>
    <row r="168" spans="1:11" x14ac:dyDescent="0.25">
      <c r="A168" s="25">
        <v>6</v>
      </c>
      <c r="B168" s="25" t="s">
        <v>6</v>
      </c>
      <c r="C168" s="36">
        <v>53190</v>
      </c>
      <c r="D168" s="27">
        <v>2115689.2999999998</v>
      </c>
      <c r="E168" s="25">
        <f t="shared" si="72"/>
        <v>39.776072570031957</v>
      </c>
      <c r="F168" s="25">
        <f t="shared" si="73"/>
        <v>2.1818333963668106E-2</v>
      </c>
      <c r="G168" s="25">
        <f t="shared" si="74"/>
        <v>8.4772864398026826</v>
      </c>
      <c r="H168" s="25">
        <f t="shared" si="75"/>
        <v>71.864385382462444</v>
      </c>
      <c r="I168" s="25">
        <f t="shared" si="76"/>
        <v>1.5679611603683141</v>
      </c>
      <c r="J168" s="10">
        <f t="shared" si="77"/>
        <v>1.2521825587222952</v>
      </c>
      <c r="K168">
        <v>1.2521825587222952</v>
      </c>
    </row>
    <row r="169" spans="1:11" x14ac:dyDescent="0.25">
      <c r="A169" s="25">
        <v>7</v>
      </c>
      <c r="B169" s="25" t="s">
        <v>7</v>
      </c>
      <c r="C169" s="36">
        <v>71798</v>
      </c>
      <c r="D169" s="27">
        <v>2699458.1</v>
      </c>
      <c r="E169" s="25">
        <f t="shared" si="72"/>
        <v>37.597956767597985</v>
      </c>
      <c r="F169" s="25">
        <f t="shared" si="73"/>
        <v>2.9451264183557861E-2</v>
      </c>
      <c r="G169" s="25">
        <f t="shared" si="74"/>
        <v>6.2991706373687109</v>
      </c>
      <c r="H169" s="25">
        <f t="shared" si="75"/>
        <v>39.679550718688134</v>
      </c>
      <c r="I169" s="25">
        <f t="shared" si="76"/>
        <v>1.1686129309009674</v>
      </c>
      <c r="J169" s="10">
        <f t="shared" si="77"/>
        <v>1.081024019576331</v>
      </c>
      <c r="K169">
        <v>1.081024019576331</v>
      </c>
    </row>
    <row r="170" spans="1:11" x14ac:dyDescent="0.25">
      <c r="A170" s="25">
        <v>8</v>
      </c>
      <c r="B170" s="25" t="s">
        <v>8</v>
      </c>
      <c r="C170" s="36">
        <v>167621</v>
      </c>
      <c r="D170" s="27">
        <v>4700792.9000000004</v>
      </c>
      <c r="E170" s="25">
        <f t="shared" si="72"/>
        <v>28.044176445672083</v>
      </c>
      <c r="F170" s="25">
        <f t="shared" si="73"/>
        <v>6.8757491207445218E-2</v>
      </c>
      <c r="G170" s="25">
        <f t="shared" si="74"/>
        <v>-3.2546096845571917</v>
      </c>
      <c r="H170" s="25">
        <f t="shared" si="75"/>
        <v>10.592484198813462</v>
      </c>
      <c r="I170" s="25">
        <f t="shared" si="76"/>
        <v>0.72831263916491906</v>
      </c>
      <c r="J170" s="10">
        <f t="shared" si="77"/>
        <v>0.85341235001898064</v>
      </c>
      <c r="K170">
        <v>0.85341235001898064</v>
      </c>
    </row>
    <row r="171" spans="1:11" x14ac:dyDescent="0.25">
      <c r="A171" s="25">
        <v>9</v>
      </c>
      <c r="B171" s="25" t="s">
        <v>9</v>
      </c>
      <c r="C171" s="36">
        <v>157654</v>
      </c>
      <c r="D171" s="27">
        <v>3745961.1</v>
      </c>
      <c r="E171" s="25">
        <f t="shared" si="72"/>
        <v>23.760647367018915</v>
      </c>
      <c r="F171" s="25">
        <f t="shared" si="73"/>
        <v>6.4669066040762016E-2</v>
      </c>
      <c r="G171" s="25">
        <f t="shared" si="74"/>
        <v>-7.5381387632103589</v>
      </c>
      <c r="H171" s="25">
        <f t="shared" si="75"/>
        <v>56.823536013414596</v>
      </c>
      <c r="I171" s="25">
        <f t="shared" si="76"/>
        <v>3.6747250031211274</v>
      </c>
      <c r="J171" s="10">
        <f t="shared" si="77"/>
        <v>1.9169572251673033</v>
      </c>
      <c r="K171">
        <v>1.9169572251673033</v>
      </c>
    </row>
    <row r="172" spans="1:11" x14ac:dyDescent="0.25">
      <c r="A172" s="25">
        <v>10</v>
      </c>
      <c r="B172" s="25" t="s">
        <v>10</v>
      </c>
      <c r="C172" s="36">
        <v>124015</v>
      </c>
      <c r="D172" s="27">
        <v>2501602.2999999998</v>
      </c>
      <c r="E172" s="25">
        <f t="shared" si="72"/>
        <v>20.171771963068981</v>
      </c>
      <c r="F172" s="25">
        <f t="shared" si="73"/>
        <v>5.0870477279644673E-2</v>
      </c>
      <c r="G172" s="25">
        <f t="shared" si="74"/>
        <v>-11.127014167160294</v>
      </c>
      <c r="H172" s="25">
        <f t="shared" si="75"/>
        <v>123.81044427618588</v>
      </c>
      <c r="I172" s="25">
        <f t="shared" si="76"/>
        <v>6.2982963925344269</v>
      </c>
      <c r="J172" s="10">
        <f t="shared" si="77"/>
        <v>2.5096406899264339</v>
      </c>
      <c r="K172">
        <v>2.5096406899264339</v>
      </c>
    </row>
    <row r="173" spans="1:11" x14ac:dyDescent="0.25">
      <c r="A173" s="25">
        <v>11</v>
      </c>
      <c r="B173" s="25" t="s">
        <v>11</v>
      </c>
      <c r="C173" s="36">
        <v>107467</v>
      </c>
      <c r="D173" s="27">
        <v>2504683.7999999998</v>
      </c>
      <c r="E173" s="25">
        <f t="shared" si="72"/>
        <v>23.306538751430669</v>
      </c>
      <c r="F173" s="25">
        <f t="shared" si="73"/>
        <v>4.4082551157614593E-2</v>
      </c>
      <c r="G173" s="25">
        <f t="shared" si="74"/>
        <v>-7.9922473787986057</v>
      </c>
      <c r="H173" s="25">
        <f t="shared" si="75"/>
        <v>63.87601816391318</v>
      </c>
      <c r="I173" s="25">
        <f t="shared" si="76"/>
        <v>2.8158178384554216</v>
      </c>
      <c r="J173" s="10">
        <f t="shared" si="77"/>
        <v>1.6780398798763458</v>
      </c>
      <c r="K173">
        <v>1.6780398798763458</v>
      </c>
    </row>
    <row r="174" spans="1:11" x14ac:dyDescent="0.25">
      <c r="A174" s="25">
        <v>12</v>
      </c>
      <c r="B174" s="25" t="s">
        <v>12</v>
      </c>
      <c r="C174" s="36">
        <v>110446</v>
      </c>
      <c r="D174" s="27">
        <v>4072824.6</v>
      </c>
      <c r="E174" s="25">
        <f t="shared" si="72"/>
        <v>36.876162106368724</v>
      </c>
      <c r="F174" s="25">
        <f t="shared" si="73"/>
        <v>4.530452553019905E-2</v>
      </c>
      <c r="G174" s="25">
        <f t="shared" si="74"/>
        <v>5.5773759761394501</v>
      </c>
      <c r="H174" s="25">
        <f t="shared" si="75"/>
        <v>31.107122779217484</v>
      </c>
      <c r="I174" s="25">
        <f t="shared" si="76"/>
        <v>1.409293438122095</v>
      </c>
      <c r="J174" s="10">
        <f t="shared" si="77"/>
        <v>1.1871366552011167</v>
      </c>
      <c r="K174">
        <v>1.1871366552011167</v>
      </c>
    </row>
    <row r="175" spans="1:11" x14ac:dyDescent="0.25">
      <c r="A175" s="25">
        <v>13</v>
      </c>
      <c r="B175" s="25" t="s">
        <v>13</v>
      </c>
      <c r="C175" s="36">
        <v>107724</v>
      </c>
      <c r="D175" s="27">
        <v>4386136.5999999996</v>
      </c>
      <c r="E175" s="25">
        <f t="shared" si="72"/>
        <v>40.716429022316284</v>
      </c>
      <c r="F175" s="25">
        <f t="shared" si="73"/>
        <v>4.4187971571765051E-2</v>
      </c>
      <c r="G175" s="25">
        <f t="shared" si="74"/>
        <v>9.4176428920870094</v>
      </c>
      <c r="H175" s="25">
        <f t="shared" si="75"/>
        <v>88.69199764287697</v>
      </c>
      <c r="I175" s="25">
        <f t="shared" si="76"/>
        <v>3.9191194704865007</v>
      </c>
      <c r="J175" s="10">
        <f t="shared" si="77"/>
        <v>1.9796766075514709</v>
      </c>
      <c r="K175">
        <v>1.9796766075514709</v>
      </c>
    </row>
    <row r="176" spans="1:11" x14ac:dyDescent="0.25">
      <c r="A176" s="25">
        <v>14</v>
      </c>
      <c r="B176" s="25" t="s">
        <v>14</v>
      </c>
      <c r="C176" s="36">
        <v>252105</v>
      </c>
      <c r="D176" s="27">
        <v>7722894.9000000004</v>
      </c>
      <c r="E176" s="25">
        <f t="shared" si="72"/>
        <v>30.633644314868807</v>
      </c>
      <c r="F176" s="25">
        <f t="shared" si="73"/>
        <v>0.10341250392762827</v>
      </c>
      <c r="G176" s="25">
        <f t="shared" si="74"/>
        <v>-0.66514181536046735</v>
      </c>
      <c r="H176" s="25">
        <f t="shared" si="75"/>
        <v>0.44241363454101806</v>
      </c>
      <c r="I176" s="25">
        <f t="shared" si="76"/>
        <v>4.5751101719609326E-2</v>
      </c>
      <c r="J176" s="10">
        <f t="shared" si="77"/>
        <v>0.2138950717515701</v>
      </c>
      <c r="K176">
        <v>0.2138950717515701</v>
      </c>
    </row>
    <row r="177" spans="1:11" x14ac:dyDescent="0.25">
      <c r="A177" s="25"/>
      <c r="B177" s="29" t="s">
        <v>44</v>
      </c>
      <c r="C177" s="36">
        <f>SUM(C163:C176)</f>
        <v>2437858</v>
      </c>
      <c r="D177" s="25"/>
      <c r="E177" s="25">
        <f>AVERAGE(E163:E176)</f>
        <v>31.298786130229274</v>
      </c>
      <c r="F177" s="25"/>
      <c r="G177" s="25"/>
      <c r="H177" s="25"/>
      <c r="I177" s="25">
        <f>SUM(I163:I176)</f>
        <v>43.595197263054459</v>
      </c>
    </row>
    <row r="178" spans="1:11" x14ac:dyDescent="0.25">
      <c r="H178" s="34" t="s">
        <v>43</v>
      </c>
      <c r="I178" s="34">
        <f>SQRT(I177)/E177</f>
        <v>0.21095597424866261</v>
      </c>
    </row>
    <row r="181" spans="1:11" ht="28.5" x14ac:dyDescent="0.45">
      <c r="A181" s="16" t="s">
        <v>54</v>
      </c>
      <c r="B181" s="16"/>
    </row>
    <row r="182" spans="1:11" ht="90" x14ac:dyDescent="0.25">
      <c r="A182" s="17" t="s">
        <v>41</v>
      </c>
      <c r="B182" s="19" t="s">
        <v>0</v>
      </c>
      <c r="C182" s="30" t="s">
        <v>37</v>
      </c>
      <c r="D182" s="31" t="s">
        <v>28</v>
      </c>
      <c r="E182" s="21" t="s">
        <v>50</v>
      </c>
      <c r="F182" s="22" t="s">
        <v>16</v>
      </c>
      <c r="G182" s="22" t="s">
        <v>17</v>
      </c>
      <c r="H182" s="22" t="s">
        <v>18</v>
      </c>
      <c r="I182" s="22" t="s">
        <v>19</v>
      </c>
    </row>
    <row r="183" spans="1:11" x14ac:dyDescent="0.25">
      <c r="A183" s="25">
        <v>1</v>
      </c>
      <c r="B183" s="25" t="s">
        <v>1</v>
      </c>
      <c r="C183" s="36">
        <v>278141</v>
      </c>
      <c r="D183" s="42">
        <v>10112713.5</v>
      </c>
      <c r="E183" s="25">
        <f>D183/C183</f>
        <v>36.358226582920175</v>
      </c>
      <c r="F183" s="25">
        <f>C183/$C$197</f>
        <v>0.11147779490067274</v>
      </c>
      <c r="G183" s="25">
        <f>E183-$E$197</f>
        <v>3.8889418464193497</v>
      </c>
      <c r="H183" s="25">
        <f>G183^2</f>
        <v>15.123868684831541</v>
      </c>
      <c r="I183" s="25">
        <f>H183*F183</f>
        <v>1.6859755313523577</v>
      </c>
      <c r="J183">
        <f>SQRT(I183)</f>
        <v>1.2984512048407355</v>
      </c>
      <c r="K183">
        <v>1.2984512048407355</v>
      </c>
    </row>
    <row r="184" spans="1:11" x14ac:dyDescent="0.25">
      <c r="A184" s="25">
        <v>2</v>
      </c>
      <c r="B184" s="25" t="s">
        <v>2</v>
      </c>
      <c r="C184" s="36">
        <v>426176</v>
      </c>
      <c r="D184" s="42">
        <v>13835677.800000001</v>
      </c>
      <c r="E184" s="25">
        <f t="shared" ref="E184:E196" si="78">D184/C184</f>
        <v>32.464704253641692</v>
      </c>
      <c r="F184" s="25">
        <f t="shared" ref="F184:F196" si="79">C184/$C$197</f>
        <v>0.1708096279210512</v>
      </c>
      <c r="G184" s="25">
        <f t="shared" ref="G184:G196" si="80">E184-$E$197</f>
        <v>-4.5804828591329283E-3</v>
      </c>
      <c r="H184" s="25">
        <f t="shared" ref="H184:H196" si="81">G184^2</f>
        <v>2.0980823222810567E-5</v>
      </c>
      <c r="I184" s="25">
        <f t="shared" ref="I184:I196" si="82">H184*F184</f>
        <v>3.5837266081656234E-6</v>
      </c>
      <c r="J184" s="10">
        <f t="shared" ref="J184:J196" si="83">SQRT(I184)</f>
        <v>1.8930733235048302E-3</v>
      </c>
      <c r="K184">
        <v>1.8930733235048302E-3</v>
      </c>
    </row>
    <row r="185" spans="1:11" x14ac:dyDescent="0.25">
      <c r="A185" s="25">
        <v>3</v>
      </c>
      <c r="B185" s="25" t="s">
        <v>3</v>
      </c>
      <c r="C185" s="36">
        <v>348049</v>
      </c>
      <c r="D185" s="42">
        <v>8241408.5</v>
      </c>
      <c r="E185" s="25">
        <f t="shared" si="78"/>
        <v>23.678874238972099</v>
      </c>
      <c r="F185" s="25">
        <f t="shared" si="79"/>
        <v>0.1394966403276908</v>
      </c>
      <c r="G185" s="25">
        <f t="shared" si="80"/>
        <v>-8.7904104975287254</v>
      </c>
      <c r="H185" s="25">
        <f t="shared" si="81"/>
        <v>77.271316715063207</v>
      </c>
      <c r="I185" s="25">
        <f t="shared" si="82"/>
        <v>10.779089075448255</v>
      </c>
      <c r="J185" s="10">
        <f t="shared" si="83"/>
        <v>3.2831523076836162</v>
      </c>
      <c r="K185">
        <v>3.2831523076836162</v>
      </c>
    </row>
    <row r="186" spans="1:11" x14ac:dyDescent="0.25">
      <c r="A186" s="25">
        <v>4</v>
      </c>
      <c r="B186" s="25" t="s">
        <v>4</v>
      </c>
      <c r="C186" s="36">
        <v>131987</v>
      </c>
      <c r="D186" s="42">
        <v>3554129.6</v>
      </c>
      <c r="E186" s="25">
        <f t="shared" si="78"/>
        <v>26.927876230234798</v>
      </c>
      <c r="F186" s="25">
        <f t="shared" si="79"/>
        <v>5.2899859120212743E-2</v>
      </c>
      <c r="G186" s="25">
        <f t="shared" si="80"/>
        <v>-5.541408506266027</v>
      </c>
      <c r="H186" s="25">
        <f t="shared" si="81"/>
        <v>30.707208233317481</v>
      </c>
      <c r="I186" s="25">
        <f t="shared" si="82"/>
        <v>1.6244069895175315</v>
      </c>
      <c r="J186" s="10">
        <f t="shared" si="83"/>
        <v>1.2745222593260312</v>
      </c>
      <c r="K186">
        <v>1.2745222593260312</v>
      </c>
    </row>
    <row r="187" spans="1:11" x14ac:dyDescent="0.25">
      <c r="A187" s="25">
        <v>5</v>
      </c>
      <c r="B187" s="25" t="s">
        <v>5</v>
      </c>
      <c r="C187" s="36">
        <v>127479</v>
      </c>
      <c r="D187" s="42">
        <v>5696609.7999999998</v>
      </c>
      <c r="E187" s="25">
        <f t="shared" si="78"/>
        <v>44.686652703582553</v>
      </c>
      <c r="F187" s="25">
        <f t="shared" si="79"/>
        <v>5.1093070838685632E-2</v>
      </c>
      <c r="G187" s="25">
        <f t="shared" si="80"/>
        <v>12.217367967081728</v>
      </c>
      <c r="H187" s="25">
        <f t="shared" si="81"/>
        <v>149.2640800430747</v>
      </c>
      <c r="I187" s="25">
        <f t="shared" si="82"/>
        <v>7.626360215312058</v>
      </c>
      <c r="J187" s="10">
        <f t="shared" si="83"/>
        <v>2.7615865395297785</v>
      </c>
      <c r="K187">
        <v>2.7615865395297785</v>
      </c>
    </row>
    <row r="188" spans="1:11" x14ac:dyDescent="0.25">
      <c r="A188" s="25">
        <v>6</v>
      </c>
      <c r="B188" s="25" t="s">
        <v>6</v>
      </c>
      <c r="C188" s="36">
        <v>55321</v>
      </c>
      <c r="D188" s="42">
        <v>2243525.9</v>
      </c>
      <c r="E188" s="25">
        <f t="shared" si="78"/>
        <v>40.554688093129187</v>
      </c>
      <c r="F188" s="25">
        <f t="shared" si="79"/>
        <v>2.2172434454827288E-2</v>
      </c>
      <c r="G188" s="25">
        <f t="shared" si="80"/>
        <v>8.0854033566283618</v>
      </c>
      <c r="H188" s="25">
        <f t="shared" si="81"/>
        <v>65.373747439377183</v>
      </c>
      <c r="I188" s="25">
        <f t="shared" si="82"/>
        <v>1.4494951301660239</v>
      </c>
      <c r="J188" s="10">
        <f t="shared" si="83"/>
        <v>1.2039498038398544</v>
      </c>
      <c r="K188">
        <v>1.2039498038398544</v>
      </c>
    </row>
    <row r="189" spans="1:11" x14ac:dyDescent="0.25">
      <c r="A189" s="25">
        <v>7</v>
      </c>
      <c r="B189" s="25" t="s">
        <v>7</v>
      </c>
      <c r="C189" s="36">
        <v>73975</v>
      </c>
      <c r="D189" s="42">
        <v>2882203.3</v>
      </c>
      <c r="E189" s="25">
        <f t="shared" si="78"/>
        <v>38.961856032443393</v>
      </c>
      <c r="F189" s="25">
        <f t="shared" si="79"/>
        <v>2.9648882681004476E-2</v>
      </c>
      <c r="G189" s="25">
        <f t="shared" si="80"/>
        <v>6.4925712959425681</v>
      </c>
      <c r="H189" s="25">
        <f t="shared" si="81"/>
        <v>42.153482032897358</v>
      </c>
      <c r="I189" s="25">
        <f t="shared" si="82"/>
        <v>1.2498036433892039</v>
      </c>
      <c r="J189" s="10">
        <f t="shared" si="83"/>
        <v>1.1179461719551635</v>
      </c>
      <c r="K189">
        <v>1.1179461719551635</v>
      </c>
    </row>
    <row r="190" spans="1:11" x14ac:dyDescent="0.25">
      <c r="A190" s="25">
        <v>8</v>
      </c>
      <c r="B190" s="25" t="s">
        <v>8</v>
      </c>
      <c r="C190" s="36">
        <v>174859</v>
      </c>
      <c r="D190" s="42">
        <v>4943248.3</v>
      </c>
      <c r="E190" s="25">
        <f t="shared" si="78"/>
        <v>28.26991061369446</v>
      </c>
      <c r="F190" s="25">
        <f t="shared" si="79"/>
        <v>7.0082784409837937E-2</v>
      </c>
      <c r="G190" s="25">
        <f t="shared" si="80"/>
        <v>-4.1993741228063648</v>
      </c>
      <c r="H190" s="25">
        <f t="shared" si="81"/>
        <v>17.634743023295727</v>
      </c>
      <c r="I190" s="25">
        <f t="shared" si="82"/>
        <v>1.235891893424528</v>
      </c>
      <c r="J190" s="10">
        <f t="shared" si="83"/>
        <v>1.1117067479441365</v>
      </c>
      <c r="K190">
        <v>1.1117067479441365</v>
      </c>
    </row>
    <row r="191" spans="1:11" x14ac:dyDescent="0.25">
      <c r="A191" s="25">
        <v>9</v>
      </c>
      <c r="B191" s="25" t="s">
        <v>9</v>
      </c>
      <c r="C191" s="36">
        <v>160305</v>
      </c>
      <c r="D191" s="42">
        <v>3990904.8</v>
      </c>
      <c r="E191" s="25">
        <f t="shared" si="78"/>
        <v>24.895697576494804</v>
      </c>
      <c r="F191" s="25">
        <f t="shared" si="79"/>
        <v>6.4249599705014163E-2</v>
      </c>
      <c r="G191" s="25">
        <f t="shared" si="80"/>
        <v>-7.5735871600060207</v>
      </c>
      <c r="H191" s="25">
        <f t="shared" si="81"/>
        <v>57.35922247020806</v>
      </c>
      <c r="I191" s="25">
        <f t="shared" si="82"/>
        <v>3.6853070831017214</v>
      </c>
      <c r="J191" s="10">
        <f t="shared" si="83"/>
        <v>1.9197153651262266</v>
      </c>
      <c r="K191">
        <v>1.9197153651262266</v>
      </c>
    </row>
    <row r="192" spans="1:11" x14ac:dyDescent="0.25">
      <c r="A192" s="25">
        <v>10</v>
      </c>
      <c r="B192" s="25" t="s">
        <v>10</v>
      </c>
      <c r="C192" s="36">
        <v>124845</v>
      </c>
      <c r="D192" s="43">
        <v>2682506.7000000002</v>
      </c>
      <c r="E192" s="25">
        <f t="shared" si="78"/>
        <v>21.486697104409469</v>
      </c>
      <c r="F192" s="25">
        <f t="shared" si="79"/>
        <v>5.0037374225211269E-2</v>
      </c>
      <c r="G192" s="25">
        <f t="shared" si="80"/>
        <v>-10.982587632091356</v>
      </c>
      <c r="H192" s="25">
        <f t="shared" si="81"/>
        <v>120.61723109656602</v>
      </c>
      <c r="I192" s="25">
        <f t="shared" si="82"/>
        <v>6.0353695303876638</v>
      </c>
      <c r="J192" s="10">
        <f t="shared" si="83"/>
        <v>2.4566989091843681</v>
      </c>
      <c r="K192">
        <v>2.4566989091843681</v>
      </c>
    </row>
    <row r="193" spans="1:11" x14ac:dyDescent="0.25">
      <c r="A193" s="25">
        <v>11</v>
      </c>
      <c r="B193" s="25" t="s">
        <v>11</v>
      </c>
      <c r="C193" s="36">
        <v>109947</v>
      </c>
      <c r="D193" s="43">
        <v>2678816.1</v>
      </c>
      <c r="E193" s="25">
        <f t="shared" si="78"/>
        <v>24.364612949875848</v>
      </c>
      <c r="F193" s="25">
        <f t="shared" si="79"/>
        <v>4.4066315702986129E-2</v>
      </c>
      <c r="G193" s="25">
        <f t="shared" si="80"/>
        <v>-8.1046717866249764</v>
      </c>
      <c r="H193" s="25">
        <f t="shared" si="81"/>
        <v>65.685704768914889</v>
      </c>
      <c r="I193" s="25">
        <f t="shared" si="82"/>
        <v>2.8945270035201451</v>
      </c>
      <c r="J193" s="10">
        <f t="shared" si="83"/>
        <v>1.7013309506148842</v>
      </c>
      <c r="K193">
        <v>1.7013309506148842</v>
      </c>
    </row>
    <row r="194" spans="1:11" x14ac:dyDescent="0.25">
      <c r="A194" s="25">
        <v>12</v>
      </c>
      <c r="B194" s="25" t="s">
        <v>12</v>
      </c>
      <c r="C194" s="36">
        <v>113696</v>
      </c>
      <c r="D194" s="43">
        <v>4275067</v>
      </c>
      <c r="E194" s="25">
        <f t="shared" si="78"/>
        <v>37.600856670419361</v>
      </c>
      <c r="F194" s="25">
        <f t="shared" si="79"/>
        <v>4.5568899835072452E-2</v>
      </c>
      <c r="G194" s="25">
        <f t="shared" si="80"/>
        <v>5.1315719339185364</v>
      </c>
      <c r="H194" s="25">
        <f t="shared" si="81"/>
        <v>26.333030512980429</v>
      </c>
      <c r="I194" s="25">
        <f t="shared" si="82"/>
        <v>1.1999672297999118</v>
      </c>
      <c r="J194" s="10">
        <f t="shared" si="83"/>
        <v>1.0954301574267122</v>
      </c>
      <c r="K194">
        <v>1.0954301574267122</v>
      </c>
    </row>
    <row r="195" spans="1:11" x14ac:dyDescent="0.25">
      <c r="A195" s="25">
        <v>13</v>
      </c>
      <c r="B195" s="25" t="s">
        <v>13</v>
      </c>
      <c r="C195" s="36">
        <v>110390</v>
      </c>
      <c r="D195" s="42">
        <v>4684225</v>
      </c>
      <c r="E195" s="25">
        <f t="shared" si="78"/>
        <v>42.433417882054535</v>
      </c>
      <c r="F195" s="25">
        <f t="shared" si="79"/>
        <v>4.4243868322488465E-2</v>
      </c>
      <c r="G195" s="25">
        <f t="shared" si="80"/>
        <v>9.9641331455537099</v>
      </c>
      <c r="H195" s="25">
        <f t="shared" si="81"/>
        <v>99.283949342322074</v>
      </c>
      <c r="I195" s="25">
        <f t="shared" si="82"/>
        <v>4.3927059812383131</v>
      </c>
      <c r="J195" s="10">
        <f t="shared" si="83"/>
        <v>2.0958783316877709</v>
      </c>
      <c r="K195">
        <v>2.0958783316877709</v>
      </c>
    </row>
    <row r="196" spans="1:11" x14ac:dyDescent="0.25">
      <c r="A196" s="25">
        <v>14</v>
      </c>
      <c r="B196" s="25" t="s">
        <v>14</v>
      </c>
      <c r="C196" s="36">
        <v>259865</v>
      </c>
      <c r="D196" s="42">
        <v>8286033.4000000004</v>
      </c>
      <c r="E196" s="25">
        <f t="shared" si="78"/>
        <v>31.885915379139171</v>
      </c>
      <c r="F196" s="25">
        <f t="shared" si="79"/>
        <v>0.10415284755524472</v>
      </c>
      <c r="G196" s="25">
        <f t="shared" si="80"/>
        <v>-0.58336935736165429</v>
      </c>
      <c r="H196" s="25">
        <f t="shared" si="81"/>
        <v>0.34031980710854953</v>
      </c>
      <c r="I196" s="25">
        <f t="shared" si="82"/>
        <v>3.5445276989807047E-2</v>
      </c>
      <c r="J196" s="10">
        <f t="shared" si="83"/>
        <v>0.18826916101636787</v>
      </c>
      <c r="K196">
        <v>0.18826916101636787</v>
      </c>
    </row>
    <row r="197" spans="1:11" x14ac:dyDescent="0.25">
      <c r="A197" s="25"/>
      <c r="B197" s="29" t="s">
        <v>44</v>
      </c>
      <c r="C197" s="36">
        <f>SUM(C183:C196)</f>
        <v>2495035</v>
      </c>
      <c r="D197" s="25"/>
      <c r="E197" s="25">
        <f>AVERAGE(E183:E196)</f>
        <v>32.469284736500825</v>
      </c>
      <c r="F197" s="25"/>
      <c r="G197" s="25"/>
      <c r="H197" s="25"/>
      <c r="I197" s="25">
        <f>SUM(I183:I196)</f>
        <v>43.894348167374133</v>
      </c>
    </row>
    <row r="198" spans="1:11" x14ac:dyDescent="0.25">
      <c r="H198" s="34" t="s">
        <v>43</v>
      </c>
      <c r="I198" s="34">
        <f>SQRT(I197)/E197</f>
        <v>0.20404764199678765</v>
      </c>
    </row>
    <row r="201" spans="1:11" ht="28.5" x14ac:dyDescent="0.45">
      <c r="A201" s="16" t="s">
        <v>56</v>
      </c>
      <c r="B201" s="16"/>
    </row>
    <row r="202" spans="1:11" ht="90" x14ac:dyDescent="0.25">
      <c r="A202" s="17" t="s">
        <v>41</v>
      </c>
      <c r="B202" s="19" t="s">
        <v>0</v>
      </c>
      <c r="C202" s="30" t="s">
        <v>55</v>
      </c>
      <c r="D202" s="31" t="s">
        <v>40</v>
      </c>
      <c r="E202" s="21" t="s">
        <v>50</v>
      </c>
      <c r="F202" s="22" t="s">
        <v>16</v>
      </c>
      <c r="G202" s="22" t="s">
        <v>17</v>
      </c>
      <c r="H202" s="22" t="s">
        <v>18</v>
      </c>
      <c r="I202" s="22" t="s">
        <v>19</v>
      </c>
      <c r="J202" s="10"/>
    </row>
    <row r="203" spans="1:11" x14ac:dyDescent="0.25">
      <c r="A203" s="25">
        <v>1</v>
      </c>
      <c r="B203" s="25" t="s">
        <v>1</v>
      </c>
      <c r="C203" s="74">
        <v>286714</v>
      </c>
      <c r="D203" s="42">
        <v>10699937.9</v>
      </c>
      <c r="E203" s="25">
        <f>D203/C203</f>
        <v>37.319202759544353</v>
      </c>
      <c r="F203" s="25">
        <f>C203/$C$217</f>
        <v>0.11242839754810618</v>
      </c>
      <c r="G203" s="25">
        <f>E203-$E$217</f>
        <v>3.6230106549528571</v>
      </c>
      <c r="H203" s="25">
        <f>G203^2</f>
        <v>13.12620620590193</v>
      </c>
      <c r="I203" s="25">
        <f>H203*F203</f>
        <v>1.4757583296155607</v>
      </c>
      <c r="J203">
        <f>SQRT(I203)</f>
        <v>1.2148079393943558</v>
      </c>
      <c r="K203">
        <v>1.0468441082644155</v>
      </c>
    </row>
    <row r="204" spans="1:11" x14ac:dyDescent="0.25">
      <c r="A204" s="25">
        <v>2</v>
      </c>
      <c r="B204" s="25" t="s">
        <v>2</v>
      </c>
      <c r="C204" s="74">
        <v>436276</v>
      </c>
      <c r="D204" s="42">
        <v>14936278.199999999</v>
      </c>
      <c r="E204" s="25">
        <f t="shared" ref="E204:E216" si="84">D204/C204</f>
        <v>34.235846574186979</v>
      </c>
      <c r="F204" s="25">
        <f t="shared" ref="F204:F216" si="85">C204/$C$217</f>
        <v>0.17107574645360035</v>
      </c>
      <c r="G204" s="25">
        <f t="shared" ref="G204:G216" si="86">E204-$E$217</f>
        <v>0.53965446959548302</v>
      </c>
      <c r="H204" s="25">
        <f t="shared" ref="H204:H216" si="87">G204^2</f>
        <v>0.29122694655438208</v>
      </c>
      <c r="I204" s="25">
        <f t="shared" ref="I204:I216" si="88">H204*F204</f>
        <v>4.9821867269193687E-2</v>
      </c>
      <c r="J204" s="10">
        <f t="shared" ref="J204:J216" si="89">SQRT(I204)</f>
        <v>0.22320812545513141</v>
      </c>
      <c r="K204">
        <v>0.19301463803814742</v>
      </c>
    </row>
    <row r="205" spans="1:11" x14ac:dyDescent="0.25">
      <c r="A205" s="25">
        <v>3</v>
      </c>
      <c r="B205" s="25" t="s">
        <v>3</v>
      </c>
      <c r="C205" s="74">
        <v>351043</v>
      </c>
      <c r="D205" s="42">
        <v>8842184.5999999996</v>
      </c>
      <c r="E205" s="25">
        <f t="shared" si="84"/>
        <v>25.188323367792549</v>
      </c>
      <c r="F205" s="25">
        <f t="shared" si="85"/>
        <v>0.13765355706550722</v>
      </c>
      <c r="G205" s="25">
        <f t="shared" si="86"/>
        <v>-8.5078687367989474</v>
      </c>
      <c r="H205" s="25">
        <f t="shared" si="87"/>
        <v>72.38383044260091</v>
      </c>
      <c r="I205" s="25">
        <f t="shared" si="88"/>
        <v>9.9638917344505629</v>
      </c>
      <c r="J205" s="10">
        <f t="shared" si="89"/>
        <v>3.156563279018902</v>
      </c>
      <c r="K205">
        <v>2.9864555065636482</v>
      </c>
    </row>
    <row r="206" spans="1:11" x14ac:dyDescent="0.25">
      <c r="A206" s="25">
        <v>4</v>
      </c>
      <c r="B206" s="25" t="s">
        <v>4</v>
      </c>
      <c r="C206" s="74">
        <v>133304</v>
      </c>
      <c r="D206" s="42">
        <v>3754045.9</v>
      </c>
      <c r="E206" s="25">
        <f t="shared" si="84"/>
        <v>28.161539788753526</v>
      </c>
      <c r="F206" s="25">
        <f t="shared" si="85"/>
        <v>5.2272142646514461E-2</v>
      </c>
      <c r="G206" s="25">
        <f t="shared" si="86"/>
        <v>-5.5346523158379703</v>
      </c>
      <c r="H206" s="25">
        <f t="shared" si="87"/>
        <v>30.632376257210609</v>
      </c>
      <c r="I206" s="25">
        <f t="shared" si="88"/>
        <v>1.6012199413186157</v>
      </c>
      <c r="J206" s="10">
        <f t="shared" si="89"/>
        <v>1.265393196330143</v>
      </c>
      <c r="K206">
        <v>1.2314072478139508</v>
      </c>
    </row>
    <row r="207" spans="1:11" x14ac:dyDescent="0.25">
      <c r="A207" s="25">
        <v>5</v>
      </c>
      <c r="B207" s="25" t="s">
        <v>5</v>
      </c>
      <c r="C207" s="74">
        <v>128400</v>
      </c>
      <c r="D207" s="42">
        <v>6008690</v>
      </c>
      <c r="E207" s="25">
        <f t="shared" si="84"/>
        <v>46.796651090342678</v>
      </c>
      <c r="F207" s="25">
        <f t="shared" si="85"/>
        <v>5.0349150181633384E-2</v>
      </c>
      <c r="G207" s="25">
        <f t="shared" si="86"/>
        <v>13.100458985751182</v>
      </c>
      <c r="H207" s="25">
        <f t="shared" si="87"/>
        <v>171.62202563734888</v>
      </c>
      <c r="I207" s="25">
        <f t="shared" si="88"/>
        <v>8.6410231432910134</v>
      </c>
      <c r="J207" s="10">
        <f t="shared" si="89"/>
        <v>2.9395617263957927</v>
      </c>
      <c r="K207">
        <v>3.2148526867320295</v>
      </c>
    </row>
    <row r="208" spans="1:11" x14ac:dyDescent="0.25">
      <c r="A208" s="25">
        <v>6</v>
      </c>
      <c r="B208" s="25" t="s">
        <v>6</v>
      </c>
      <c r="C208" s="74">
        <v>57504</v>
      </c>
      <c r="D208" s="42">
        <v>2382339.9</v>
      </c>
      <c r="E208" s="25">
        <f t="shared" si="84"/>
        <v>41.429116235392321</v>
      </c>
      <c r="F208" s="25">
        <f t="shared" si="85"/>
        <v>2.2548890436484781E-2</v>
      </c>
      <c r="G208" s="25">
        <f t="shared" si="86"/>
        <v>7.732924130800825</v>
      </c>
      <c r="H208" s="25">
        <f t="shared" si="87"/>
        <v>59.798115612721695</v>
      </c>
      <c r="I208" s="25">
        <f t="shared" si="88"/>
        <v>1.3483811572595115</v>
      </c>
      <c r="J208" s="10">
        <f t="shared" si="89"/>
        <v>1.1611981558973952</v>
      </c>
      <c r="K208">
        <v>1.1667341584837454</v>
      </c>
    </row>
    <row r="209" spans="1:11" x14ac:dyDescent="0.25">
      <c r="A209" s="25">
        <v>7</v>
      </c>
      <c r="B209" s="25" t="s">
        <v>7</v>
      </c>
      <c r="C209" s="74">
        <v>76160</v>
      </c>
      <c r="D209" s="42">
        <v>3076708.6</v>
      </c>
      <c r="E209" s="25">
        <f t="shared" si="84"/>
        <v>40.39795955882353</v>
      </c>
      <c r="F209" s="25">
        <f t="shared" si="85"/>
        <v>2.9864418051660423E-2</v>
      </c>
      <c r="G209" s="25">
        <f t="shared" si="86"/>
        <v>6.7017674542320336</v>
      </c>
      <c r="H209" s="25">
        <f t="shared" si="87"/>
        <v>44.913687010603709</v>
      </c>
      <c r="I209" s="25">
        <f t="shared" si="88"/>
        <v>1.3413211251260997</v>
      </c>
      <c r="J209" s="10">
        <f t="shared" si="89"/>
        <v>1.1581541888393356</v>
      </c>
      <c r="K209">
        <v>1.0853095683653695</v>
      </c>
    </row>
    <row r="210" spans="1:11" x14ac:dyDescent="0.25">
      <c r="A210" s="25">
        <v>8</v>
      </c>
      <c r="B210" s="25" t="s">
        <v>8</v>
      </c>
      <c r="C210" s="74">
        <v>182307</v>
      </c>
      <c r="D210" s="42">
        <v>5191241.9000000004</v>
      </c>
      <c r="E210" s="25">
        <f t="shared" si="84"/>
        <v>28.47527467403885</v>
      </c>
      <c r="F210" s="25">
        <f t="shared" si="85"/>
        <v>7.1487558583824273E-2</v>
      </c>
      <c r="G210" s="25">
        <f t="shared" si="86"/>
        <v>-5.220917430552646</v>
      </c>
      <c r="H210" s="25">
        <f t="shared" si="87"/>
        <v>27.257978816648443</v>
      </c>
      <c r="I210" s="25">
        <f t="shared" si="88"/>
        <v>1.9486063575317967</v>
      </c>
      <c r="J210" s="10">
        <f t="shared" si="89"/>
        <v>1.3959249111366259</v>
      </c>
      <c r="K210">
        <v>1.3237485757437728</v>
      </c>
    </row>
    <row r="211" spans="1:11" x14ac:dyDescent="0.25">
      <c r="A211" s="25">
        <v>9</v>
      </c>
      <c r="B211" s="25" t="s">
        <v>9</v>
      </c>
      <c r="C211" s="74">
        <v>162837</v>
      </c>
      <c r="D211" s="42">
        <v>4251997.9000000004</v>
      </c>
      <c r="E211" s="25">
        <f t="shared" si="84"/>
        <v>26.111988675792357</v>
      </c>
      <c r="F211" s="25">
        <f t="shared" si="85"/>
        <v>6.3852839315628004E-2</v>
      </c>
      <c r="G211" s="25">
        <f t="shared" si="86"/>
        <v>-7.5842034287991389</v>
      </c>
      <c r="H211" s="25">
        <f t="shared" si="87"/>
        <v>57.520141649408615</v>
      </c>
      <c r="I211" s="25">
        <f t="shared" si="88"/>
        <v>3.6728243621518502</v>
      </c>
      <c r="J211" s="10">
        <f t="shared" si="89"/>
        <v>1.9164614168179464</v>
      </c>
      <c r="K211">
        <v>1.6779615351589068</v>
      </c>
    </row>
    <row r="212" spans="1:11" x14ac:dyDescent="0.25">
      <c r="A212" s="25">
        <v>10</v>
      </c>
      <c r="B212" s="25" t="s">
        <v>10</v>
      </c>
      <c r="C212" s="74">
        <v>125484</v>
      </c>
      <c r="D212" s="43">
        <v>2845084.9</v>
      </c>
      <c r="E212" s="25">
        <f t="shared" si="84"/>
        <v>22.672889770807434</v>
      </c>
      <c r="F212" s="25">
        <f t="shared" si="85"/>
        <v>4.9205706864424326E-2</v>
      </c>
      <c r="G212" s="25">
        <f t="shared" si="86"/>
        <v>-11.023302333784063</v>
      </c>
      <c r="H212" s="25">
        <f t="shared" si="87"/>
        <v>121.51319434200917</v>
      </c>
      <c r="I212" s="25">
        <f t="shared" si="88"/>
        <v>5.9791426209527279</v>
      </c>
      <c r="J212" s="10">
        <f t="shared" si="89"/>
        <v>2.4452285416608257</v>
      </c>
      <c r="K212">
        <v>2.4821508636667264</v>
      </c>
    </row>
    <row r="213" spans="1:11" x14ac:dyDescent="0.25">
      <c r="A213" s="25">
        <v>11</v>
      </c>
      <c r="B213" s="25" t="s">
        <v>11</v>
      </c>
      <c r="C213" s="74">
        <v>112484</v>
      </c>
      <c r="D213" s="43">
        <v>2866408.3</v>
      </c>
      <c r="E213" s="25">
        <f t="shared" si="84"/>
        <v>25.482809110629066</v>
      </c>
      <c r="F213" s="25">
        <f t="shared" si="85"/>
        <v>4.4108051472202876E-2</v>
      </c>
      <c r="G213" s="25">
        <f t="shared" si="86"/>
        <v>-8.2133829939624299</v>
      </c>
      <c r="H213" s="25">
        <f t="shared" si="87"/>
        <v>67.459660205511256</v>
      </c>
      <c r="I213" s="25">
        <f t="shared" si="88"/>
        <v>2.9755141646420067</v>
      </c>
      <c r="J213" s="10">
        <f t="shared" si="89"/>
        <v>1.7249678735101146</v>
      </c>
      <c r="K213">
        <v>1.4863588299351216</v>
      </c>
    </row>
    <row r="214" spans="1:11" x14ac:dyDescent="0.25">
      <c r="A214" s="25">
        <v>12</v>
      </c>
      <c r="B214" s="25" t="s">
        <v>12</v>
      </c>
      <c r="C214" s="74">
        <v>116946</v>
      </c>
      <c r="D214" s="43">
        <v>4510406.8</v>
      </c>
      <c r="E214" s="25">
        <f t="shared" si="84"/>
        <v>38.568286217570503</v>
      </c>
      <c r="F214" s="25">
        <f t="shared" si="85"/>
        <v>4.5857723653748426E-2</v>
      </c>
      <c r="G214" s="25">
        <f t="shared" si="86"/>
        <v>4.8720941129790063</v>
      </c>
      <c r="H214" s="25">
        <f t="shared" si="87"/>
        <v>23.737301045724688</v>
      </c>
      <c r="I214" s="25">
        <f t="shared" si="88"/>
        <v>1.0885385916406762</v>
      </c>
      <c r="J214" s="10">
        <f t="shared" si="89"/>
        <v>1.0433305284715273</v>
      </c>
      <c r="K214">
        <v>0.91081901536868559</v>
      </c>
    </row>
    <row r="215" spans="1:11" x14ac:dyDescent="0.25">
      <c r="A215" s="25">
        <v>13</v>
      </c>
      <c r="B215" s="25" t="s">
        <v>13</v>
      </c>
      <c r="C215" s="74">
        <v>112976</v>
      </c>
      <c r="D215" s="42">
        <v>4950471</v>
      </c>
      <c r="E215" s="25">
        <f t="shared" si="84"/>
        <v>43.818784520606144</v>
      </c>
      <c r="F215" s="25">
        <f t="shared" si="85"/>
        <v>4.4300978122431563E-2</v>
      </c>
      <c r="G215" s="25">
        <f t="shared" si="86"/>
        <v>10.122592416014648</v>
      </c>
      <c r="H215" s="25">
        <f t="shared" si="87"/>
        <v>102.46687722075725</v>
      </c>
      <c r="I215" s="25">
        <f t="shared" si="88"/>
        <v>4.5393828860306478</v>
      </c>
      <c r="J215" s="10">
        <f t="shared" si="89"/>
        <v>2.1305827573766405</v>
      </c>
      <c r="K215">
        <v>1.7358191398664908</v>
      </c>
    </row>
    <row r="216" spans="1:11" x14ac:dyDescent="0.25">
      <c r="A216" s="25">
        <v>14</v>
      </c>
      <c r="B216" s="25" t="s">
        <v>14</v>
      </c>
      <c r="C216" s="74">
        <v>267757</v>
      </c>
      <c r="D216" s="42">
        <v>8859548.1999999993</v>
      </c>
      <c r="E216" s="25">
        <f t="shared" si="84"/>
        <v>33.088017120000593</v>
      </c>
      <c r="F216" s="25">
        <f t="shared" si="85"/>
        <v>0.10499483960423373</v>
      </c>
      <c r="G216" s="25">
        <f t="shared" si="86"/>
        <v>-0.60817498459090302</v>
      </c>
      <c r="H216" s="25">
        <f t="shared" si="87"/>
        <v>0.36987681188214511</v>
      </c>
      <c r="I216" s="25">
        <f t="shared" si="88"/>
        <v>3.8835156536891159E-2</v>
      </c>
      <c r="J216" s="10">
        <f t="shared" si="89"/>
        <v>0.19706637596731502</v>
      </c>
      <c r="K216">
        <v>0.25064199153369648</v>
      </c>
    </row>
    <row r="217" spans="1:11" x14ac:dyDescent="0.25">
      <c r="A217" s="25"/>
      <c r="B217" s="29" t="s">
        <v>44</v>
      </c>
      <c r="C217" s="25">
        <f>SUM(C203:C216)</f>
        <v>2550192</v>
      </c>
      <c r="D217" s="25"/>
      <c r="E217" s="25">
        <f>AVERAGE(E203:E216)</f>
        <v>33.696192104591496</v>
      </c>
      <c r="F217" s="25"/>
      <c r="G217" s="25"/>
      <c r="H217" s="25"/>
      <c r="I217" s="25">
        <f>SUM(I203:I216)</f>
        <v>44.66426143781716</v>
      </c>
    </row>
    <row r="218" spans="1:11" x14ac:dyDescent="0.25">
      <c r="H218" s="34" t="s">
        <v>43</v>
      </c>
      <c r="I218" s="34">
        <f>SQRT(I217)/E217</f>
        <v>0.1983349509014862</v>
      </c>
    </row>
    <row r="221" spans="1:11" ht="63" x14ac:dyDescent="0.25">
      <c r="A221" s="44" t="s">
        <v>94</v>
      </c>
      <c r="B221" s="44" t="s">
        <v>93</v>
      </c>
      <c r="C221" s="78" t="s">
        <v>92</v>
      </c>
      <c r="D221" s="78" t="s">
        <v>91</v>
      </c>
    </row>
    <row r="222" spans="1:11" x14ac:dyDescent="0.25">
      <c r="A222" s="25">
        <v>1</v>
      </c>
      <c r="B222" s="25">
        <v>2007</v>
      </c>
      <c r="C222" s="25">
        <f>I38</f>
        <v>0.20748016126637428</v>
      </c>
      <c r="D222" s="25">
        <v>6.06</v>
      </c>
    </row>
    <row r="223" spans="1:11" x14ac:dyDescent="0.25">
      <c r="A223" s="25">
        <v>2</v>
      </c>
      <c r="B223" s="25">
        <v>2008</v>
      </c>
      <c r="C223" s="25">
        <f>I58</f>
        <v>0.20595571398560633</v>
      </c>
      <c r="D223" s="25">
        <v>6.17</v>
      </c>
    </row>
    <row r="224" spans="1:11" x14ac:dyDescent="0.25">
      <c r="A224" s="25">
        <v>3</v>
      </c>
      <c r="B224" s="25">
        <v>2009</v>
      </c>
      <c r="C224" s="25">
        <f>I78</f>
        <v>0.18055769907802374</v>
      </c>
      <c r="D224" s="25">
        <v>5.57</v>
      </c>
    </row>
    <row r="225" spans="1:4" x14ac:dyDescent="0.25">
      <c r="A225" s="25">
        <v>4</v>
      </c>
      <c r="B225" s="25">
        <v>2010</v>
      </c>
      <c r="C225" s="25">
        <f>I98</f>
        <v>0.22745102108042292</v>
      </c>
      <c r="D225" s="25">
        <v>6.5</v>
      </c>
    </row>
    <row r="226" spans="1:4" x14ac:dyDescent="0.25">
      <c r="A226" s="25">
        <v>5</v>
      </c>
      <c r="B226" s="25">
        <v>2011</v>
      </c>
      <c r="C226" s="25">
        <f>I118</f>
        <v>0.22465164922904535</v>
      </c>
      <c r="D226" s="25">
        <v>6.77</v>
      </c>
    </row>
    <row r="227" spans="1:4" x14ac:dyDescent="0.25">
      <c r="A227" s="25">
        <v>6</v>
      </c>
      <c r="B227" s="25">
        <v>2012</v>
      </c>
      <c r="C227" s="25">
        <f>I138</f>
        <v>0.22088309284179927</v>
      </c>
      <c r="D227" s="25">
        <v>6.69</v>
      </c>
    </row>
    <row r="228" spans="1:4" x14ac:dyDescent="0.25">
      <c r="A228" s="25">
        <v>7</v>
      </c>
      <c r="B228" s="25">
        <v>2013</v>
      </c>
      <c r="C228" s="25">
        <f>I158</f>
        <v>0.21757900798278448</v>
      </c>
      <c r="D228" s="25">
        <v>7.37</v>
      </c>
    </row>
    <row r="229" spans="1:4" x14ac:dyDescent="0.25">
      <c r="A229" s="25">
        <v>8</v>
      </c>
      <c r="B229" s="25">
        <v>2014</v>
      </c>
      <c r="C229" s="25">
        <f>I178</f>
        <v>0.21095597424866261</v>
      </c>
      <c r="D229" s="25">
        <v>6.21</v>
      </c>
    </row>
    <row r="230" spans="1:4" x14ac:dyDescent="0.25">
      <c r="A230" s="25">
        <v>9</v>
      </c>
      <c r="B230" s="25">
        <v>2015</v>
      </c>
      <c r="C230" s="25">
        <f>I198</f>
        <v>0.20404764199678765</v>
      </c>
      <c r="D230" s="25">
        <v>7.01</v>
      </c>
    </row>
    <row r="231" spans="1:4" x14ac:dyDescent="0.25">
      <c r="A231" s="25">
        <v>10</v>
      </c>
      <c r="B231" s="25">
        <v>2016</v>
      </c>
      <c r="C231" s="25">
        <f>I218</f>
        <v>0.1983349509014862</v>
      </c>
      <c r="D231" s="25">
        <v>6.36</v>
      </c>
    </row>
    <row r="232" spans="1:4" x14ac:dyDescent="0.25">
      <c r="B232" s="10" t="s">
        <v>88</v>
      </c>
      <c r="C232">
        <f>AVERAGE(C222:C231)</f>
        <v>0.20978969126109925</v>
      </c>
    </row>
    <row r="233" spans="1:4" x14ac:dyDescent="0.25">
      <c r="B233" s="10"/>
      <c r="C233">
        <f>(C231-C230)/C231</f>
        <v>-2.8803249600414457E-2</v>
      </c>
      <c r="D233">
        <f>C233*100</f>
        <v>-2.8803249600414458</v>
      </c>
    </row>
    <row r="234" spans="1:4" x14ac:dyDescent="0.25">
      <c r="B234" s="10"/>
      <c r="C234" s="10">
        <f>(C223-C224)/C223</f>
        <v>0.12331784545369587</v>
      </c>
    </row>
    <row r="235" spans="1:4" x14ac:dyDescent="0.25">
      <c r="C235" s="10"/>
    </row>
    <row r="236" spans="1:4" x14ac:dyDescent="0.25">
      <c r="C236" s="10"/>
    </row>
    <row r="237" spans="1:4" x14ac:dyDescent="0.25">
      <c r="C237" s="10"/>
    </row>
    <row r="238" spans="1:4" x14ac:dyDescent="0.25">
      <c r="C238" s="10"/>
    </row>
    <row r="239" spans="1:4" x14ac:dyDescent="0.25">
      <c r="C239" s="10"/>
    </row>
    <row r="240" spans="1:4" x14ac:dyDescent="0.25">
      <c r="C240" s="10"/>
    </row>
    <row r="241" spans="3:3" x14ac:dyDescent="0.25">
      <c r="C241" s="10"/>
    </row>
    <row r="242" spans="3:3" x14ac:dyDescent="0.25">
      <c r="C242" s="1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0" sqref="H20"/>
    </sheetView>
  </sheetViews>
  <sheetFormatPr defaultRowHeight="15" x14ac:dyDescent="0.25"/>
  <cols>
    <col min="2" max="2" width="22.140625" bestFit="1" customWidth="1"/>
    <col min="3" max="11" width="5" bestFit="1" customWidth="1"/>
    <col min="12" max="12" width="9.85546875" bestFit="1" customWidth="1"/>
  </cols>
  <sheetData>
    <row r="1" spans="1:12" s="10" customFormat="1" x14ac:dyDescent="0.25"/>
    <row r="2" spans="1:12" x14ac:dyDescent="0.25">
      <c r="A2" s="89" t="s">
        <v>41</v>
      </c>
      <c r="B2" s="90" t="s">
        <v>0</v>
      </c>
      <c r="C2" s="88" t="s">
        <v>89</v>
      </c>
      <c r="D2" s="88"/>
      <c r="E2" s="88"/>
      <c r="F2" s="88"/>
      <c r="G2" s="88"/>
      <c r="H2" s="88"/>
      <c r="I2" s="88"/>
      <c r="J2" s="88"/>
      <c r="K2" s="88"/>
      <c r="L2" s="88" t="s">
        <v>90</v>
      </c>
    </row>
    <row r="3" spans="1:12" x14ac:dyDescent="0.25">
      <c r="A3" s="89"/>
      <c r="B3" s="90"/>
      <c r="C3" s="79">
        <v>2008</v>
      </c>
      <c r="D3" s="79">
        <v>2009</v>
      </c>
      <c r="E3" s="79">
        <v>2010</v>
      </c>
      <c r="F3" s="79">
        <v>2011</v>
      </c>
      <c r="G3" s="79">
        <v>2012</v>
      </c>
      <c r="H3" s="79">
        <v>2013</v>
      </c>
      <c r="I3" s="79">
        <v>2014</v>
      </c>
      <c r="J3" s="79">
        <v>2015</v>
      </c>
      <c r="K3" s="79">
        <v>2016</v>
      </c>
      <c r="L3" s="88"/>
    </row>
    <row r="4" spans="1:12" x14ac:dyDescent="0.25">
      <c r="A4" s="25">
        <v>1</v>
      </c>
      <c r="B4" s="82" t="s">
        <v>3</v>
      </c>
      <c r="C4" s="80">
        <f>D_OLAH!J45</f>
        <v>0.81675497534965291</v>
      </c>
      <c r="D4" s="80">
        <f>D_OLAH!J65</f>
        <v>0.76490710368185455</v>
      </c>
      <c r="E4" s="80">
        <f>D_OLAH!J85</f>
        <v>3.4052529913484637</v>
      </c>
      <c r="F4" s="80">
        <f>D_OLAH!J105</f>
        <v>3.4803883317355768</v>
      </c>
      <c r="G4" s="80">
        <f>D_OLAH!J125</f>
        <v>3.4673274855732004</v>
      </c>
      <c r="H4" s="80">
        <f>D_OLAH!J145</f>
        <v>3.4634539073397348</v>
      </c>
      <c r="I4" s="80">
        <f>D_OLAH!J165</f>
        <v>3.3943556765694085</v>
      </c>
      <c r="J4" s="80">
        <f>D_OLAH!J185</f>
        <v>3.2831523076836162</v>
      </c>
      <c r="K4" s="80">
        <f>D_OLAH!J205</f>
        <v>3.156563279018902</v>
      </c>
      <c r="L4" s="80">
        <f t="shared" ref="L4:L17" si="0">AVERAGE(C4:K4)</f>
        <v>2.8035728953667118</v>
      </c>
    </row>
    <row r="5" spans="1:12" x14ac:dyDescent="0.25">
      <c r="A5" s="25">
        <v>2</v>
      </c>
      <c r="B5" s="82" t="s">
        <v>10</v>
      </c>
      <c r="C5" s="80">
        <f>D_OLAH!J52</f>
        <v>0.53436654551384422</v>
      </c>
      <c r="D5" s="80">
        <f>D_OLAH!J72</f>
        <v>0.53922480651532956</v>
      </c>
      <c r="E5" s="80">
        <f>D_OLAH!J92</f>
        <v>2.5119060389929695</v>
      </c>
      <c r="F5" s="80">
        <f>D_OLAH!J112</f>
        <v>2.5681668982491113</v>
      </c>
      <c r="G5" s="80">
        <f>D_OLAH!J132</f>
        <v>2.5708649098536354</v>
      </c>
      <c r="H5" s="80">
        <f>D_OLAH!J152</f>
        <v>2.5768228139318099</v>
      </c>
      <c r="I5" s="80">
        <f>D_OLAH!J172</f>
        <v>2.5096406899264339</v>
      </c>
      <c r="J5" s="80">
        <f>D_OLAH!J192</f>
        <v>2.4566989091843681</v>
      </c>
      <c r="K5" s="80">
        <f>D_OLAH!J212</f>
        <v>2.4452285416608257</v>
      </c>
      <c r="L5" s="80">
        <f t="shared" si="0"/>
        <v>2.0792133504253698</v>
      </c>
    </row>
    <row r="6" spans="1:12" x14ac:dyDescent="0.25">
      <c r="A6" s="25">
        <v>3</v>
      </c>
      <c r="B6" s="82" t="s">
        <v>5</v>
      </c>
      <c r="C6" s="80">
        <f>D_OLAH!J47</f>
        <v>1.2816270798613454E-2</v>
      </c>
      <c r="D6" s="80">
        <f>D_OLAH!J67</f>
        <v>5.2693567809917012E-2</v>
      </c>
      <c r="E6" s="80">
        <f>D_OLAH!J87</f>
        <v>1.836441806512064</v>
      </c>
      <c r="F6" s="80">
        <f>D_OLAH!J107</f>
        <v>2.1247006314809052</v>
      </c>
      <c r="G6" s="80">
        <f>D_OLAH!J127</f>
        <v>2.319779211843636</v>
      </c>
      <c r="H6" s="80">
        <f>D_OLAH!J147</f>
        <v>2.5771048299448114</v>
      </c>
      <c r="I6" s="80">
        <f>D_OLAH!J167</f>
        <v>2.7129831313674431</v>
      </c>
      <c r="J6" s="80">
        <f>D_OLAH!J187</f>
        <v>2.7615865395297785</v>
      </c>
      <c r="K6" s="80">
        <f>D_OLAH!J207</f>
        <v>2.9395617263957927</v>
      </c>
      <c r="L6" s="80">
        <f t="shared" si="0"/>
        <v>1.9264075239647735</v>
      </c>
    </row>
    <row r="7" spans="1:12" x14ac:dyDescent="0.25">
      <c r="A7" s="25">
        <v>4</v>
      </c>
      <c r="B7" s="82" t="s">
        <v>13</v>
      </c>
      <c r="C7" s="80">
        <f>D_OLAH!J55</f>
        <v>0.21064119937518966</v>
      </c>
      <c r="D7" s="80">
        <f>D_OLAH!J75</f>
        <v>0.22662303777231285</v>
      </c>
      <c r="E7" s="80">
        <f>D_OLAH!J95</f>
        <v>1.6570031896372568</v>
      </c>
      <c r="F7" s="80">
        <f>D_OLAH!J115</f>
        <v>1.7814833487489088</v>
      </c>
      <c r="G7" s="80">
        <f>D_OLAH!J135</f>
        <v>1.8763101874643291</v>
      </c>
      <c r="H7" s="80">
        <f>D_OLAH!J155</f>
        <v>1.9361667244276064</v>
      </c>
      <c r="I7" s="80">
        <f>D_OLAH!J175</f>
        <v>1.9796766075514709</v>
      </c>
      <c r="J7" s="80">
        <f>D_OLAH!J195</f>
        <v>2.0958783316877709</v>
      </c>
      <c r="K7" s="80">
        <f>D_OLAH!J215</f>
        <v>2.1305827573766405</v>
      </c>
      <c r="L7" s="80">
        <f t="shared" si="0"/>
        <v>1.5438183760046096</v>
      </c>
    </row>
    <row r="8" spans="1:12" x14ac:dyDescent="0.25">
      <c r="A8" s="25">
        <v>5</v>
      </c>
      <c r="B8" s="82" t="s">
        <v>9</v>
      </c>
      <c r="C8" s="80">
        <f>D_OLAH!J51</f>
        <v>5.0895959270210477E-2</v>
      </c>
      <c r="D8" s="80">
        <f>D_OLAH!J71</f>
        <v>3.6432847939603441E-2</v>
      </c>
      <c r="E8" s="80">
        <f>D_OLAH!J91</f>
        <v>1.8399094673998597</v>
      </c>
      <c r="F8" s="80">
        <f>D_OLAH!J111</f>
        <v>1.8394043853057953</v>
      </c>
      <c r="G8" s="80">
        <f>D_OLAH!J131</f>
        <v>1.8637165272937752</v>
      </c>
      <c r="H8" s="80">
        <f>D_OLAH!J151</f>
        <v>1.9125478778705105</v>
      </c>
      <c r="I8" s="80">
        <f>D_OLAH!J171</f>
        <v>1.9169572251673033</v>
      </c>
      <c r="J8" s="80">
        <f>D_OLAH!J191</f>
        <v>1.9197153651262266</v>
      </c>
      <c r="K8" s="80">
        <f>D_OLAH!J211</f>
        <v>1.9164614168179464</v>
      </c>
      <c r="L8" s="81">
        <f t="shared" si="0"/>
        <v>1.4773378969101367</v>
      </c>
    </row>
    <row r="9" spans="1:12" x14ac:dyDescent="0.25">
      <c r="A9" s="25">
        <v>6</v>
      </c>
      <c r="B9" s="82" t="s">
        <v>11</v>
      </c>
      <c r="C9" s="80">
        <f>D_OLAH!J53</f>
        <v>0.24664688966772819</v>
      </c>
      <c r="D9" s="80">
        <f>D_OLAH!J73</f>
        <v>0.30038684326825627</v>
      </c>
      <c r="E9" s="80">
        <f>D_OLAH!J93</f>
        <v>1.4390742250412345</v>
      </c>
      <c r="F9" s="80">
        <f>D_OLAH!J113</f>
        <v>1.5134298560489561</v>
      </c>
      <c r="G9" s="80">
        <f>D_OLAH!J133</f>
        <v>1.5676616398606893</v>
      </c>
      <c r="H9" s="80">
        <f>D_OLAH!J153</f>
        <v>1.6219983372241045</v>
      </c>
      <c r="I9" s="80">
        <f>D_OLAH!J173</f>
        <v>1.6780398798763458</v>
      </c>
      <c r="J9" s="80">
        <f>D_OLAH!J193</f>
        <v>1.7013309506148842</v>
      </c>
      <c r="K9" s="80">
        <f>D_OLAH!J213</f>
        <v>1.7249678735101146</v>
      </c>
      <c r="L9" s="80">
        <f t="shared" si="0"/>
        <v>1.3103929439013684</v>
      </c>
    </row>
    <row r="10" spans="1:12" x14ac:dyDescent="0.25">
      <c r="A10" s="25">
        <v>7</v>
      </c>
      <c r="B10" s="82" t="s">
        <v>6</v>
      </c>
      <c r="C10" s="80">
        <f>D_OLAH!J48</f>
        <v>0.72330121788000368</v>
      </c>
      <c r="D10" s="80">
        <f>D_OLAH!J68</f>
        <v>0.73407896973153453</v>
      </c>
      <c r="E10" s="80">
        <f>D_OLAH!J88</f>
        <v>1.4365346356499642</v>
      </c>
      <c r="F10" s="80">
        <f>D_OLAH!J108</f>
        <v>1.3662435262782988</v>
      </c>
      <c r="G10" s="80">
        <f>D_OLAH!J128</f>
        <v>1.3362482735733037</v>
      </c>
      <c r="H10" s="80">
        <f>D_OLAH!J148</f>
        <v>1.3008521496865331</v>
      </c>
      <c r="I10" s="80">
        <f>D_OLAH!J168</f>
        <v>1.2521825587222952</v>
      </c>
      <c r="J10" s="80">
        <f>D_OLAH!J188</f>
        <v>1.2039498038398544</v>
      </c>
      <c r="K10" s="80">
        <f>D_OLAH!J208</f>
        <v>1.1611981558973952</v>
      </c>
      <c r="L10" s="80">
        <f t="shared" si="0"/>
        <v>1.168287699028798</v>
      </c>
    </row>
    <row r="11" spans="1:12" x14ac:dyDescent="0.25">
      <c r="A11" s="25">
        <v>8</v>
      </c>
      <c r="B11" s="82" t="s">
        <v>1</v>
      </c>
      <c r="C11" s="80">
        <f>D_OLAH!J43</f>
        <v>0.75149794928485247</v>
      </c>
      <c r="D11" s="80">
        <f>D_OLAH!J63</f>
        <v>0.49694196114322281</v>
      </c>
      <c r="E11" s="80">
        <f>D_OLAH!J83</f>
        <v>1.139689709454716</v>
      </c>
      <c r="F11" s="80">
        <f>D_OLAH!J103</f>
        <v>1.170672703051312</v>
      </c>
      <c r="G11" s="80">
        <f>D_OLAH!J123</f>
        <v>1.1802848196751539</v>
      </c>
      <c r="H11" s="80">
        <f>D_OLAH!J143</f>
        <v>1.1844214477291173</v>
      </c>
      <c r="I11" s="80">
        <f>D_OLAH!J163</f>
        <v>1.2160666733470473</v>
      </c>
      <c r="J11" s="80">
        <f>D_OLAH!J183</f>
        <v>1.2984512048407355</v>
      </c>
      <c r="K11" s="80">
        <f>D_OLAH!J203</f>
        <v>1.2148079393943558</v>
      </c>
      <c r="L11" s="80">
        <f t="shared" si="0"/>
        <v>1.0725371564356125</v>
      </c>
    </row>
    <row r="12" spans="1:12" x14ac:dyDescent="0.25">
      <c r="A12" s="25">
        <v>9</v>
      </c>
      <c r="B12" s="82" t="s">
        <v>4</v>
      </c>
      <c r="C12" s="80">
        <f>D_OLAH!J46</f>
        <v>0.23240503835947432</v>
      </c>
      <c r="D12" s="80">
        <f>D_OLAH!J66</f>
        <v>0.18549648025123075</v>
      </c>
      <c r="E12" s="80">
        <f>D_OLAH!J86</f>
        <v>1.2359761774630293</v>
      </c>
      <c r="F12" s="80">
        <f>D_OLAH!J106</f>
        <v>1.1973389836417661</v>
      </c>
      <c r="G12" s="80">
        <f>D_OLAH!J126</f>
        <v>1.2153374417316174</v>
      </c>
      <c r="H12" s="80">
        <f>D_OLAH!J146</f>
        <v>1.2613362197608784</v>
      </c>
      <c r="I12" s="80">
        <f>D_OLAH!J166</f>
        <v>1.2564351546023516</v>
      </c>
      <c r="J12" s="80">
        <f>D_OLAH!J186</f>
        <v>1.2745222593260312</v>
      </c>
      <c r="K12" s="80">
        <f>D_OLAH!J206</f>
        <v>1.265393196330143</v>
      </c>
      <c r="L12" s="80">
        <f t="shared" si="0"/>
        <v>1.0138045501629471</v>
      </c>
    </row>
    <row r="13" spans="1:12" x14ac:dyDescent="0.25">
      <c r="A13" s="25">
        <v>10</v>
      </c>
      <c r="B13" s="82" t="s">
        <v>12</v>
      </c>
      <c r="C13" s="80">
        <f>D_OLAH!J54</f>
        <v>0.24919368359107777</v>
      </c>
      <c r="D13" s="80">
        <f>D_OLAH!J74</f>
        <v>0.27282612999048311</v>
      </c>
      <c r="E13" s="80">
        <f>D_OLAH!J94</f>
        <v>1.2158801528148313</v>
      </c>
      <c r="F13" s="80">
        <f>D_OLAH!J114</f>
        <v>1.2272223510275038</v>
      </c>
      <c r="G13" s="80">
        <f>D_OLAH!J134</f>
        <v>1.2214460666954985</v>
      </c>
      <c r="H13" s="80">
        <f>D_OLAH!J154</f>
        <v>1.2361893116786014</v>
      </c>
      <c r="I13" s="80">
        <f>D_OLAH!J174</f>
        <v>1.1871366552011167</v>
      </c>
      <c r="J13" s="80">
        <f>D_OLAH!J194</f>
        <v>1.0954301574267122</v>
      </c>
      <c r="K13" s="80">
        <f>D_OLAH!J214</f>
        <v>1.0433305284715273</v>
      </c>
      <c r="L13" s="80">
        <f t="shared" si="0"/>
        <v>0.97207278187748358</v>
      </c>
    </row>
    <row r="14" spans="1:12" x14ac:dyDescent="0.25">
      <c r="A14" s="25">
        <v>11</v>
      </c>
      <c r="B14" s="82" t="s">
        <v>7</v>
      </c>
      <c r="C14" s="80">
        <f>D_OLAH!J49</f>
        <v>0.17452568615227385</v>
      </c>
      <c r="D14" s="80">
        <f>D_OLAH!J69</f>
        <v>0.14010012043158701</v>
      </c>
      <c r="E14" s="80">
        <f>D_OLAH!J89</f>
        <v>0.99657824672369333</v>
      </c>
      <c r="F14" s="80">
        <f>D_OLAH!J109</f>
        <v>0.96708531915074092</v>
      </c>
      <c r="G14" s="80">
        <f>D_OLAH!J129</f>
        <v>1.0061896278331195</v>
      </c>
      <c r="H14" s="80">
        <f>D_OLAH!J149</f>
        <v>1.0323513232889576</v>
      </c>
      <c r="I14" s="80">
        <f>D_OLAH!J169</f>
        <v>1.081024019576331</v>
      </c>
      <c r="J14" s="80">
        <f>D_OLAH!J189</f>
        <v>1.1179461719551635</v>
      </c>
      <c r="K14" s="80">
        <f>D_OLAH!J209</f>
        <v>1.1581541888393356</v>
      </c>
      <c r="L14" s="80">
        <f t="shared" si="0"/>
        <v>0.85266163377235593</v>
      </c>
    </row>
    <row r="15" spans="1:12" x14ac:dyDescent="0.25">
      <c r="A15" s="25">
        <v>12</v>
      </c>
      <c r="B15" s="82" t="s">
        <v>8</v>
      </c>
      <c r="C15" s="80">
        <f>D_OLAH!J50</f>
        <v>0.49178883401104917</v>
      </c>
      <c r="D15" s="80">
        <f>D_OLAH!J70</f>
        <v>0.24786972726974635</v>
      </c>
      <c r="E15" s="80">
        <f>D_OLAH!J90</f>
        <v>7.0770649323605189E-2</v>
      </c>
      <c r="F15" s="80">
        <f>D_OLAH!J110</f>
        <v>0.20783551736575095</v>
      </c>
      <c r="G15" s="80">
        <f>D_OLAH!J130</f>
        <v>0.42705262767900676</v>
      </c>
      <c r="H15" s="80">
        <f>D_OLAH!J150</f>
        <v>0.61725141452555143</v>
      </c>
      <c r="I15" s="80">
        <f>D_OLAH!J170</f>
        <v>0.85341235001898064</v>
      </c>
      <c r="J15" s="80">
        <f>D_OLAH!J190</f>
        <v>1.1117067479441365</v>
      </c>
      <c r="K15" s="80">
        <f>D_OLAH!J210</f>
        <v>1.3959249111366259</v>
      </c>
      <c r="L15" s="81">
        <f t="shared" si="0"/>
        <v>0.6026236421416058</v>
      </c>
    </row>
    <row r="16" spans="1:12" x14ac:dyDescent="0.25">
      <c r="A16" s="25">
        <v>13</v>
      </c>
      <c r="B16" s="82" t="s">
        <v>2</v>
      </c>
      <c r="C16" s="80">
        <f>D_OLAH!J44</f>
        <v>0.12132093131707866</v>
      </c>
      <c r="D16" s="80">
        <f>D_OLAH!J64</f>
        <v>0.20090799502541984</v>
      </c>
      <c r="E16" s="80">
        <f>D_OLAH!J84</f>
        <v>0.8276789038508795</v>
      </c>
      <c r="F16" s="80">
        <f>D_OLAH!J104</f>
        <v>0.4431745534477356</v>
      </c>
      <c r="G16" s="80">
        <f>D_OLAH!J124</f>
        <v>0.3807389182410007</v>
      </c>
      <c r="H16" s="80">
        <f>D_OLAH!J144</f>
        <v>0.27598564759140726</v>
      </c>
      <c r="I16" s="80">
        <f>D_OLAH!J164</f>
        <v>0.16712841258092972</v>
      </c>
      <c r="J16" s="80">
        <f>D_OLAH!J184</f>
        <v>1.8930733235048302E-3</v>
      </c>
      <c r="K16" s="80">
        <f>D_OLAH!J204</f>
        <v>0.22320812545513141</v>
      </c>
      <c r="L16" s="81">
        <f t="shared" si="0"/>
        <v>0.29355961787034307</v>
      </c>
    </row>
    <row r="17" spans="1:12" x14ac:dyDescent="0.25">
      <c r="A17" s="25">
        <v>14</v>
      </c>
      <c r="B17" s="82" t="s">
        <v>14</v>
      </c>
      <c r="C17" s="80">
        <f>D_OLAH!J56</f>
        <v>0.16162076617158552</v>
      </c>
      <c r="D17" s="80">
        <f>D_OLAH!J76</f>
        <v>0.2185428011378574</v>
      </c>
      <c r="E17" s="80">
        <f>D_OLAH!J96</f>
        <v>0.16173894456806553</v>
      </c>
      <c r="F17" s="80">
        <f>D_OLAH!J116</f>
        <v>0.20757236467285911</v>
      </c>
      <c r="G17" s="80">
        <f>D_OLAH!J136</f>
        <v>0.19127213065405266</v>
      </c>
      <c r="H17" s="80">
        <f>D_OLAH!J156</f>
        <v>0.1952529792275271</v>
      </c>
      <c r="I17" s="80">
        <f>D_OLAH!J176</f>
        <v>0.2138950717515701</v>
      </c>
      <c r="J17" s="80">
        <f>D_OLAH!J196</f>
        <v>0.18826916101636787</v>
      </c>
      <c r="K17" s="80">
        <f>D_OLAH!J216</f>
        <v>0.19706637596731502</v>
      </c>
      <c r="L17" s="80">
        <f t="shared" si="0"/>
        <v>0.19280339946302227</v>
      </c>
    </row>
  </sheetData>
  <sortState ref="A5:L17">
    <sortCondition descending="1" ref="L4:L17"/>
  </sortState>
  <mergeCells count="4">
    <mergeCell ref="C2:K2"/>
    <mergeCell ref="A2:A3"/>
    <mergeCell ref="B2:B3"/>
    <mergeCell ref="L2:L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M8" sqref="M8"/>
    </sheetView>
  </sheetViews>
  <sheetFormatPr defaultRowHeight="15" x14ac:dyDescent="0.25"/>
  <cols>
    <col min="2" max="2" width="22.140625" bestFit="1" customWidth="1"/>
    <col min="3" max="7" width="10.5703125" bestFit="1" customWidth="1"/>
    <col min="9" max="9" width="18.5703125" bestFit="1" customWidth="1"/>
  </cols>
  <sheetData>
    <row r="1" spans="2:10" x14ac:dyDescent="0.25">
      <c r="C1" s="91" t="s">
        <v>95</v>
      </c>
      <c r="D1" s="91"/>
      <c r="E1" s="91"/>
      <c r="F1" s="91"/>
      <c r="G1" s="91"/>
    </row>
    <row r="2" spans="2:10" x14ac:dyDescent="0.25">
      <c r="B2" s="6" t="s">
        <v>0</v>
      </c>
      <c r="C2">
        <v>2008</v>
      </c>
      <c r="D2" s="10">
        <v>2010</v>
      </c>
      <c r="E2" s="10">
        <v>2012</v>
      </c>
      <c r="F2" s="10">
        <v>2014</v>
      </c>
      <c r="G2" s="10">
        <v>2016</v>
      </c>
      <c r="I2" t="s">
        <v>98</v>
      </c>
      <c r="J2" t="s">
        <v>97</v>
      </c>
    </row>
    <row r="3" spans="2:10" x14ac:dyDescent="0.25">
      <c r="B3" s="10" t="s">
        <v>60</v>
      </c>
      <c r="C3" s="83">
        <v>10.097171776254161</v>
      </c>
      <c r="D3" s="83">
        <v>30.446917002752297</v>
      </c>
      <c r="E3" s="83">
        <v>32.566379209486165</v>
      </c>
      <c r="F3" s="83">
        <v>34.955393151330156</v>
      </c>
      <c r="G3" s="83">
        <v>37.319202759544353</v>
      </c>
      <c r="I3" t="str">
        <f>PROPER(B3)</f>
        <v>Kotawaringin Barat</v>
      </c>
      <c r="J3" s="85">
        <f t="shared" ref="J3:J18" si="0">G3-C3</f>
        <v>27.222030983290193</v>
      </c>
    </row>
    <row r="4" spans="2:10" x14ac:dyDescent="0.25">
      <c r="B4" s="69" t="s">
        <v>61</v>
      </c>
      <c r="C4" s="83">
        <v>8.1064427466347357</v>
      </c>
      <c r="D4" s="83">
        <v>24.960989115758444</v>
      </c>
      <c r="E4" s="83">
        <v>28.060852160727823</v>
      </c>
      <c r="F4" s="83">
        <v>30.894276356418704</v>
      </c>
      <c r="G4" s="83">
        <v>34.235846574186979</v>
      </c>
      <c r="I4" s="10" t="str">
        <f t="shared" ref="I4:I16" si="1">PROPER(B4)</f>
        <v>Kotawaringin Timur</v>
      </c>
      <c r="J4" s="85">
        <f t="shared" si="0"/>
        <v>26.129403827552245</v>
      </c>
    </row>
    <row r="5" spans="2:10" x14ac:dyDescent="0.25">
      <c r="B5" s="10" t="s">
        <v>62</v>
      </c>
      <c r="C5" s="83">
        <v>5.7519968475462813</v>
      </c>
      <c r="D5" s="83">
        <v>18.091875830436287</v>
      </c>
      <c r="E5" s="83">
        <v>19.882816326530612</v>
      </c>
      <c r="F5" s="83">
        <v>22.275175892507718</v>
      </c>
      <c r="G5" s="83">
        <v>25.188323367792549</v>
      </c>
      <c r="I5" s="10" t="str">
        <f t="shared" si="1"/>
        <v>Kapuas</v>
      </c>
      <c r="J5" s="83">
        <f t="shared" si="0"/>
        <v>19.436326520246269</v>
      </c>
    </row>
    <row r="6" spans="2:10" x14ac:dyDescent="0.25">
      <c r="B6" s="10" t="s">
        <v>63</v>
      </c>
      <c r="C6" s="83">
        <v>6.8441268643814732</v>
      </c>
      <c r="D6" s="83">
        <v>21.708019141531324</v>
      </c>
      <c r="E6" s="83">
        <v>23.793590446358653</v>
      </c>
      <c r="F6" s="83">
        <v>25.87056251866257</v>
      </c>
      <c r="G6" s="83">
        <v>28.161539788753526</v>
      </c>
      <c r="I6" s="10" t="str">
        <f t="shared" si="1"/>
        <v>Barito Selatan</v>
      </c>
      <c r="J6" s="83">
        <f t="shared" si="0"/>
        <v>21.317412924372054</v>
      </c>
    </row>
    <row r="7" spans="2:10" x14ac:dyDescent="0.25">
      <c r="B7" s="10" t="s">
        <v>64</v>
      </c>
      <c r="C7" s="83">
        <v>7.8492165138066659</v>
      </c>
      <c r="D7" s="83">
        <v>34.805006045750289</v>
      </c>
      <c r="E7" s="83">
        <v>39.027867256637172</v>
      </c>
      <c r="F7" s="83">
        <v>43.304198595916269</v>
      </c>
      <c r="G7" s="83">
        <v>46.796651090342678</v>
      </c>
      <c r="I7" s="10" t="str">
        <f t="shared" si="1"/>
        <v>Barito Utara</v>
      </c>
      <c r="J7" s="85">
        <f t="shared" si="0"/>
        <v>38.947434576536011</v>
      </c>
    </row>
    <row r="8" spans="2:10" x14ac:dyDescent="0.25">
      <c r="B8" s="10" t="s">
        <v>65</v>
      </c>
      <c r="C8" s="83">
        <v>12.919036416674508</v>
      </c>
      <c r="D8" s="83">
        <v>37.056567004805125</v>
      </c>
      <c r="E8" s="83">
        <v>38.189323828920571</v>
      </c>
      <c r="F8" s="83">
        <v>39.776072570031957</v>
      </c>
      <c r="G8" s="83">
        <v>41.429116235392321</v>
      </c>
      <c r="I8" s="10" t="str">
        <f t="shared" si="1"/>
        <v>Sukamara</v>
      </c>
      <c r="J8" s="85">
        <f t="shared" si="0"/>
        <v>28.510079818717813</v>
      </c>
    </row>
    <row r="9" spans="2:10" x14ac:dyDescent="0.25">
      <c r="B9" s="10" t="s">
        <v>66</v>
      </c>
      <c r="C9" s="83">
        <v>8.8402230770522916</v>
      </c>
      <c r="D9" s="83">
        <v>32.860643364610198</v>
      </c>
      <c r="E9" s="83">
        <v>34.891690828402361</v>
      </c>
      <c r="F9" s="83">
        <v>37.597956767597985</v>
      </c>
      <c r="G9" s="83">
        <v>40.39795955882353</v>
      </c>
      <c r="I9" s="10" t="str">
        <f t="shared" si="1"/>
        <v>Lamandau</v>
      </c>
      <c r="J9" s="85">
        <f t="shared" si="0"/>
        <v>31.557736481771236</v>
      </c>
    </row>
    <row r="10" spans="2:10" x14ac:dyDescent="0.25">
      <c r="B10" s="69" t="s">
        <v>67</v>
      </c>
      <c r="C10" s="83">
        <v>5.9577347433211107</v>
      </c>
      <c r="D10" s="83">
        <v>27.226345127241284</v>
      </c>
      <c r="E10" s="83">
        <v>27.322045348080678</v>
      </c>
      <c r="F10" s="83">
        <v>28.044176445672083</v>
      </c>
      <c r="G10" s="83">
        <v>28.47527467403885</v>
      </c>
      <c r="I10" s="10" t="str">
        <f t="shared" si="1"/>
        <v>Seruyan</v>
      </c>
      <c r="J10" s="83">
        <f t="shared" si="0"/>
        <v>22.517539930717739</v>
      </c>
    </row>
    <row r="11" spans="2:10" x14ac:dyDescent="0.25">
      <c r="B11" s="69" t="s">
        <v>68</v>
      </c>
      <c r="C11" s="83">
        <v>7.9908927338506999</v>
      </c>
      <c r="D11" s="83">
        <v>19.807356278366111</v>
      </c>
      <c r="E11" s="83">
        <v>21.697741469816272</v>
      </c>
      <c r="F11" s="83">
        <v>23.760647367018915</v>
      </c>
      <c r="G11" s="83">
        <v>26.111988675792357</v>
      </c>
      <c r="I11" s="10" t="str">
        <f t="shared" si="1"/>
        <v>Katingan</v>
      </c>
      <c r="J11" s="83">
        <f t="shared" si="0"/>
        <v>18.121095941941658</v>
      </c>
    </row>
    <row r="12" spans="2:10" x14ac:dyDescent="0.25">
      <c r="B12" s="10" t="s">
        <v>69</v>
      </c>
      <c r="C12" s="83">
        <v>5.5445387303436222</v>
      </c>
      <c r="D12" s="83">
        <v>16.124120870883377</v>
      </c>
      <c r="E12" s="83">
        <v>17.76845179738562</v>
      </c>
      <c r="F12" s="83">
        <v>20.171771963068981</v>
      </c>
      <c r="G12" s="83">
        <v>22.672889770807434</v>
      </c>
      <c r="I12" s="10" t="str">
        <f t="shared" si="1"/>
        <v>Pulang Pisau</v>
      </c>
      <c r="J12" s="83">
        <f t="shared" si="0"/>
        <v>17.128351040463812</v>
      </c>
    </row>
    <row r="13" spans="2:10" x14ac:dyDescent="0.25">
      <c r="B13" s="10" t="s">
        <v>70</v>
      </c>
      <c r="C13" s="83">
        <v>6.6128967680731341</v>
      </c>
      <c r="D13" s="83">
        <v>20.047288380245387</v>
      </c>
      <c r="E13" s="83">
        <v>21.5071162109375</v>
      </c>
      <c r="F13" s="83">
        <v>23.306538751430669</v>
      </c>
      <c r="G13" s="83">
        <v>25.482809110629066</v>
      </c>
      <c r="I13" s="10" t="str">
        <f t="shared" si="1"/>
        <v>Gunung Mas</v>
      </c>
      <c r="J13" s="83">
        <f t="shared" si="0"/>
        <v>18.869912342555931</v>
      </c>
    </row>
    <row r="14" spans="2:10" x14ac:dyDescent="0.25">
      <c r="B14" s="10" t="s">
        <v>71</v>
      </c>
      <c r="C14" s="83">
        <v>6.5848200825705332</v>
      </c>
      <c r="D14" s="83">
        <v>32.75957667501951</v>
      </c>
      <c r="E14" s="83">
        <v>34.763115273775213</v>
      </c>
      <c r="F14" s="83">
        <v>36.876162106368724</v>
      </c>
      <c r="G14" s="83">
        <v>38.568286217570503</v>
      </c>
      <c r="I14" s="10" t="str">
        <f t="shared" si="1"/>
        <v>Barito Timur</v>
      </c>
      <c r="J14" s="85">
        <f t="shared" si="0"/>
        <v>31.983466134999968</v>
      </c>
    </row>
    <row r="15" spans="2:10" x14ac:dyDescent="0.25">
      <c r="B15" s="10" t="s">
        <v>72</v>
      </c>
      <c r="C15" s="83">
        <v>8.783543020401428</v>
      </c>
      <c r="D15" s="83">
        <v>34.890527272164114</v>
      </c>
      <c r="E15" s="83">
        <v>37.930153170731707</v>
      </c>
      <c r="F15" s="83">
        <v>40.716429022316284</v>
      </c>
      <c r="G15" s="83">
        <v>43.818784520606144</v>
      </c>
      <c r="I15" s="10" t="str">
        <f t="shared" si="1"/>
        <v>Murung Raya</v>
      </c>
      <c r="J15" s="85">
        <f t="shared" si="0"/>
        <v>35.03524150020472</v>
      </c>
    </row>
    <row r="16" spans="2:10" x14ac:dyDescent="0.25">
      <c r="B16" s="10" t="s">
        <v>73</v>
      </c>
      <c r="C16" s="83">
        <v>7.2555211136356501</v>
      </c>
      <c r="D16" s="83">
        <v>26.430433287171553</v>
      </c>
      <c r="E16" s="83">
        <v>28.384749577702703</v>
      </c>
      <c r="F16" s="83">
        <v>30.633644314868807</v>
      </c>
      <c r="G16" s="83">
        <v>33.088017120000593</v>
      </c>
      <c r="I16" s="10" t="str">
        <f t="shared" si="1"/>
        <v>Palangka Raya</v>
      </c>
      <c r="J16" s="85">
        <f t="shared" si="0"/>
        <v>25.832496006364941</v>
      </c>
    </row>
    <row r="17" spans="3:10" x14ac:dyDescent="0.25">
      <c r="J17" s="83">
        <f t="shared" si="0"/>
        <v>0</v>
      </c>
    </row>
    <row r="18" spans="3:10" x14ac:dyDescent="0.25">
      <c r="C18">
        <v>7.488070753615605</v>
      </c>
      <c r="D18">
        <v>25.377284877198701</v>
      </c>
      <c r="E18">
        <v>27.599040222336679</v>
      </c>
      <c r="F18">
        <v>30.020489216353042</v>
      </c>
      <c r="G18">
        <v>32.615326257787643</v>
      </c>
      <c r="I18" t="s">
        <v>96</v>
      </c>
      <c r="J18" s="84">
        <f t="shared" si="0"/>
        <v>25.127255504172037</v>
      </c>
    </row>
  </sheetData>
  <mergeCells count="1"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D_OLAH</vt:lpstr>
      <vt:lpstr>D_KAB</vt:lpstr>
      <vt:lpstr>PDRBP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</dc:creator>
  <cp:lastModifiedBy>riza</cp:lastModifiedBy>
  <dcterms:created xsi:type="dcterms:W3CDTF">2017-08-02T13:40:33Z</dcterms:created>
  <dcterms:modified xsi:type="dcterms:W3CDTF">2017-12-18T03:48:20Z</dcterms:modified>
</cp:coreProperties>
</file>