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6300" windowHeight="6825" activeTab="0"/>
  </bookViews>
  <sheets>
    <sheet name="Motivasi" sheetId="20" r:id="rId1"/>
    <sheet name="UAT" sheetId="16" r:id="rId2"/>
    <sheet name="usability" sheetId="21" r:id="rId3"/>
    <sheet name="learning outcomes" sheetId="22" r:id="rId4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<sst xmlns="http://schemas.openxmlformats.org/spreadsheetml/2006/main" count="178" uniqueCount="157">
  <si>
    <t>No.</t>
  </si>
  <si>
    <t>Responden</t>
  </si>
  <si>
    <t>Variabel Pernyataan</t>
  </si>
  <si>
    <t>Mean</t>
  </si>
  <si>
    <t>Jumlah</t>
  </si>
  <si>
    <t>Dimensi</t>
  </si>
  <si>
    <t>Belajar gerbang logika dasar menggunakan aplikasi BLG-LeMed itu menarik</t>
  </si>
  <si>
    <t>Materi gerbang logika dasar secara relevan dapat dihubungkan dengan penerapan dalam kehidupan sehari-hari</t>
  </si>
  <si>
    <t xml:space="preserve">Saya sangat menikmati pembelajaran gerbang logika dasar menggunakan aplikasi BLG-LeMed </t>
  </si>
  <si>
    <t>2. Career Motivation (CM)</t>
  </si>
  <si>
    <t>1. Intrinsic Motivation (IM)</t>
  </si>
  <si>
    <t>Belajar gerbang logika dasar dapat mendukung saya untuk menghadapi praktik kerja industri</t>
  </si>
  <si>
    <t>Belajar gerbang logika dasar akan bermanfaat terhadap karir saya sebagai siswa</t>
  </si>
  <si>
    <t>Saya akan menggunakan ilmu gerbang logika dasar untuk memecahkan masalah dalam kehidupan sehari-hari</t>
  </si>
  <si>
    <t>Secara tidak langsung karir saya akan dihadapkan langsung dengan konsep gerbang logika dasar</t>
  </si>
  <si>
    <t>3. Self-Determination</t>
  </si>
  <si>
    <t>Saya menghabiskan banyak waktu untuk belajar gerbang logika dasar ini menggunakan aplikasi BLG-LeMed</t>
  </si>
  <si>
    <t>4. Self-Efficacy</t>
  </si>
  <si>
    <t>Saya ingin lebih mengetahui dan mempelajari lagi materi gerbang logika dasar menggunakan aplikasi BLG-LeMed</t>
  </si>
  <si>
    <t>Saya berusaha keras untuk belajar dan memahami materi dari gerbang logika dasar menggunakan aplikasi BLG-LeMed</t>
  </si>
  <si>
    <t>Saya berusaha untuk mempersiapkan diri dalam belajar gerbang logika dasar menggunakan aplikasi BLG-LeMed</t>
  </si>
  <si>
    <t>Saya menempatkan upaya dan usaha yang cukup untuk belajar memahami materi gerbang logika dasar menggunakan aplikasi BLG-LeMed</t>
  </si>
  <si>
    <t>Saya menggunakan strategi atau cara saya sendiri untuk mempelajari materi gerbang logika dasar menggunakan aplikasi BLG-LeMed</t>
  </si>
  <si>
    <t>Saya yakin bisa mendapatkan nilai terbaik setelah mempelajari gerbang logika dasar menggunakan aplikasi BLG-LeMed</t>
  </si>
  <si>
    <t>Saya yakin saya akan berhasil dalam menjawab pertanyaan-pertanyaan yang ada pada evaluasi materi gerbang logika dasar menggunakan aplikasi BLG-LeMed</t>
  </si>
  <si>
    <t>Saya yakin saya akan perlahan menguasai konsep dasar dan keterampilan dari materi gerbang logika dasar menggunakan aplikasi BLG-LeMed</t>
  </si>
  <si>
    <t>Saya yakin saya dapat mempraktikkan teori dari gerbang logika dasar</t>
  </si>
  <si>
    <t>5. Grade Motivation</t>
  </si>
  <si>
    <t>Mencetak nilai tertinggi pada evaluasi materi merupakan harapan sangat penting bagi saya</t>
  </si>
  <si>
    <t>Memperoleh nilai terbaik merupakan hal terpenting bagi saya</t>
  </si>
  <si>
    <t>Saya memikirkan nilai berapa yang saya dapatkan setelah evaluasi ini</t>
  </si>
  <si>
    <t>Saya suka melakukan yang terbaik dan bersaing dengan siswa yang lainnya dalam mendapatkan nilai terbaik</t>
  </si>
  <si>
    <t>sangat tidak setuju</t>
  </si>
  <si>
    <t>tidak setuju</t>
  </si>
  <si>
    <t>netral</t>
  </si>
  <si>
    <t>setuju</t>
  </si>
  <si>
    <t>sangat setuju</t>
  </si>
  <si>
    <t>Materi gerbang logika dasar dapat membuat hidup saya lebih berarti dan termotivasi untuk mempelajari materi gerbang logika dasar menggunakan aplikasi BLG-LeMed</t>
  </si>
  <si>
    <t>1. Content</t>
  </si>
  <si>
    <t>Konten dari aplikasi BLG-LeMed jelas</t>
  </si>
  <si>
    <t>Konten dari aplikasi BLG-LeMed mudah dimengerti</t>
  </si>
  <si>
    <t>Konten dari aplikasi BLG-LeMed terkait dengan materi gerbang logika dasar</t>
  </si>
  <si>
    <t>Konten dari aplikasi BLG-LeMed menarik</t>
  </si>
  <si>
    <t>2. Module</t>
  </si>
  <si>
    <t>Berisi pengantar atau pendahuluan dari materi gerbang logika dasar</t>
  </si>
  <si>
    <t>Berisi teori untuk memandu siswa</t>
  </si>
  <si>
    <t>Dapat menyesuaikan dengan gaya belajar siswa</t>
  </si>
  <si>
    <t>Dapat mengeksplorasi pengetahuan siswa</t>
  </si>
  <si>
    <t xml:space="preserve">Terdapat evaluasi dalam pembelajaran </t>
  </si>
  <si>
    <t>Terdapat rangkuman dari istilah-istilah (glosarium) dari materi gerbang logika dasar</t>
  </si>
  <si>
    <t>3. Multimedia Elements</t>
  </si>
  <si>
    <t>Penggunaan jenis font sesuai pada antarmuka aplikasi BLG-LeMed</t>
  </si>
  <si>
    <t>Penggunaan ukuran font sesuai pada antarmuka aplikasi BLG-LeMed</t>
  </si>
  <si>
    <t>Penggunaan tombol yang sesuai pada antarmuka aplikasi BLG-LeMed</t>
  </si>
  <si>
    <t>Penggunaan kombinasi warna yang sesuai pada antarmuka aplikasi BLG-LeMed</t>
  </si>
  <si>
    <t>Penggunaan animasi yang sesuai pada penyampaian materi gerbang logika dasar dalam aplikasi BLG-LeMed</t>
  </si>
  <si>
    <t>4. Navigation</t>
  </si>
  <si>
    <t>Navigasi dari aplikasi BLG-LeMed mudah</t>
  </si>
  <si>
    <t>Navigasi dari aplikasi BLG-LeMed ringkas dan jelas</t>
  </si>
  <si>
    <t>Jumlah tombol dan tautan pada aplikasi BLG-LeMed masuk akal</t>
  </si>
  <si>
    <t>Tautan pada aplikasi BLG-LeMed konsisten</t>
  </si>
  <si>
    <t>Tautan pada aplikasi BLG-LeMed mudah untuk diakses</t>
  </si>
  <si>
    <t>5. Usefulness</t>
  </si>
  <si>
    <t>Aplikasi BLG-LeMed dapat dijalankan dengan baik tanpa hambatan</t>
  </si>
  <si>
    <t>Gambar, teks, dan animasi secara visual pada aplikasi BLG-LeMed sangat berguna bagi siswa untuk memahami materi gerbang logika dasar</t>
  </si>
  <si>
    <t>dengan kuat tidak setuju</t>
  </si>
  <si>
    <t>agak tidak setuju</t>
  </si>
  <si>
    <t>agak setuju</t>
  </si>
  <si>
    <t>dengan kuat setuju</t>
  </si>
  <si>
    <t>Item Jawaban</t>
  </si>
  <si>
    <t>Component</t>
  </si>
  <si>
    <t>Usability Faktor</t>
  </si>
  <si>
    <t>Criteria Pernyataan</t>
  </si>
  <si>
    <t>Presentation</t>
  </si>
  <si>
    <t>Adjustability</t>
  </si>
  <si>
    <t>Funability</t>
  </si>
  <si>
    <t>Reliability</t>
  </si>
  <si>
    <t>Satisfaction</t>
  </si>
  <si>
    <t>No. Pernyataan</t>
  </si>
  <si>
    <t>Activities</t>
  </si>
  <si>
    <t>Communications</t>
  </si>
  <si>
    <t>Administration</t>
  </si>
  <si>
    <t>Aplikasi BLG-LeMed memberikan fasilitas dan penerimaan alat yang baik</t>
  </si>
  <si>
    <t>Aplikasi BLG-LeMed dapat mendukung komunikasi, dan kecukupan teknologi</t>
  </si>
  <si>
    <t>Aplikasi BLG-LeMed dapat melakukan tugas yang diminta</t>
  </si>
  <si>
    <t>Aplikasi BLG-LeMed dapat mendukung pelajar untuk melakukan tugas-tugas tanpa kesulitan</t>
  </si>
  <si>
    <t>Aplikasi BLG-LeMed dapat mendukung pelajar untuk melakukan tugasnya dengan aman</t>
  </si>
  <si>
    <t>Aplikasi BLG-LeMed telah diakui berhasil dalam melakukan kegiatan pendidikannya</t>
  </si>
  <si>
    <t>Aplikasi BLG-LeMed dapat mendukung kinerja tugas-tugas terkait komunikasi dasar antara pembelajar dengan aplikasi</t>
  </si>
  <si>
    <t>Aplikasi BLG-LeMed memberikan fasilitas dan penerimaan alat yang baik dalam hal komunikasi</t>
  </si>
  <si>
    <t>Aplikasi BLG-LeMed dapat mendukung komunikasi dan teknologi dengan aman</t>
  </si>
  <si>
    <t>Aplikasi BLG-LeMed telah diakui berhasil melakukan tugasnya dengan aman dalam ranah komunikasi</t>
  </si>
  <si>
    <t>Aplikasi BLG-LeMed dapat mendukung komunikasi dan teknologi dengan aman dalam ranah administrasi</t>
  </si>
  <si>
    <t>Aplikasi BLG-LeMed diakui telah berhasil melakukan tugasnya dengan aman dalam ranah administrasi</t>
  </si>
  <si>
    <t>Aplikasi BLG-LeMed diakui telah berhasil dalam melakukan tugasnya secara administrasi</t>
  </si>
  <si>
    <t>full</t>
  </si>
  <si>
    <t>min</t>
  </si>
  <si>
    <t>Rata-Rata%</t>
  </si>
  <si>
    <t>1: Strongly Disagree 0% - 16,67%</t>
  </si>
  <si>
    <t>2: Somewhat Disagree 16,68% - 33,34%</t>
  </si>
  <si>
    <t>3: Disagree 33,35% - 50,01%</t>
  </si>
  <si>
    <t>4: Somewhat Agree 50,02% - 66,68%</t>
  </si>
  <si>
    <t>5: Agree 66,69% - 83,35 %</t>
  </si>
  <si>
    <t>6: Strongly Agree 83,36% - 100%</t>
  </si>
  <si>
    <t>Aplikasi BLG-LeMed dapat mendukung sebagai media pembelajaran / personalisasi pada materi gerbang logika dasar</t>
  </si>
  <si>
    <t>Aplikasi BLG-LeMed dapat mendukung peserta didik untuk melakukan kegiatan belajar pada materi gerbang logika dasar</t>
  </si>
  <si>
    <t>Aplikasi BLG-LeMed dapat mendukung persyaratan dalam keberhasilan belajar peserta didik</t>
  </si>
  <si>
    <t>%</t>
  </si>
  <si>
    <t>1: Strongly Disagree 0% - 24,99%</t>
  </si>
  <si>
    <t>2: Disagree 25% - 49,99%</t>
  </si>
  <si>
    <t>3: Agree 50% - 74,99%</t>
  </si>
  <si>
    <t>4: Strongly Agree 75% -100%</t>
  </si>
  <si>
    <t>38 siswa</t>
  </si>
  <si>
    <t>soal</t>
  </si>
  <si>
    <t>Nama Siswa</t>
  </si>
  <si>
    <t>Nilai</t>
  </si>
  <si>
    <t>ADELIA MERLIANA RIZKI</t>
  </si>
  <si>
    <t>ABDULLAH KAMIL AL QODIRI</t>
  </si>
  <si>
    <t>ADEN REDISON ANHAR</t>
  </si>
  <si>
    <t>ADITYA RACHMA</t>
  </si>
  <si>
    <t>AHMAD FARIS MUJAMIL</t>
  </si>
  <si>
    <t>AULIYAH ROSIANTI</t>
  </si>
  <si>
    <t>BAGAS SATRIA TRIHASMOKO</t>
  </si>
  <si>
    <t>BIMA ALDI BASKARA</t>
  </si>
  <si>
    <t>DEVIA EKA PURNAMA SARI</t>
  </si>
  <si>
    <t>DWI FEBRI YANTO</t>
  </si>
  <si>
    <t>FEBRI ARDIANSYAH</t>
  </si>
  <si>
    <t>HAMZAH ASSADDULLAN</t>
  </si>
  <si>
    <t>INTAN AYU WARDANI</t>
  </si>
  <si>
    <t>ITSNA SEPTIANI W</t>
  </si>
  <si>
    <t>JAKA SLAMET PRASETYA</t>
  </si>
  <si>
    <t>JUNI WIJAYANTI</t>
  </si>
  <si>
    <t>KARIN NUR HIDAYATI</t>
  </si>
  <si>
    <t>KEVIN ADI PRASETYO</t>
  </si>
  <si>
    <t>M ROMADONI</t>
  </si>
  <si>
    <t>M. RAFI TAUFIQUL HAKIM</t>
  </si>
  <si>
    <t>MIFTA HADI  WIJAYA</t>
  </si>
  <si>
    <t>MOCHAMMAD ARDIANSYAH</t>
  </si>
  <si>
    <t>MUHAMAD ZAKKY MALILIDUR R</t>
  </si>
  <si>
    <t>MUHAMMAD HURI</t>
  </si>
  <si>
    <t>M. JORDAN ASSYABULKHORIQI</t>
  </si>
  <si>
    <t>MUHAMMAD KHOIRUL RIZAL</t>
  </si>
  <si>
    <t>M. RAFLY MACH BUBY</t>
  </si>
  <si>
    <t>MUZAYIN</t>
  </si>
  <si>
    <t>PUTRA LAILA RAMADHANI</t>
  </si>
  <si>
    <t>QOMARIA PUTRI</t>
  </si>
  <si>
    <t>RAYHAN SURYA ADHIPRAMANA</t>
  </si>
  <si>
    <t>REYNANDA PUTRA WIDYA S.</t>
  </si>
  <si>
    <t xml:space="preserve">RIMBA ARYA DUTA D. </t>
  </si>
  <si>
    <t>SARIRAH TIARA PUTIH S.</t>
  </si>
  <si>
    <t>SINTA OKTAVIA</t>
  </si>
  <si>
    <t>SYAHRUL BACHTIAR</t>
  </si>
  <si>
    <t>WAHYU ARDI HERMAWAN</t>
  </si>
  <si>
    <t>WAHYU ZAKIA FARA DILA</t>
  </si>
  <si>
    <t>Lima Dimensi dari UAT</t>
  </si>
  <si>
    <t>Penggunaan grafis yang sesuai pada antarmuka aplikasi BLG-LeMed</t>
  </si>
  <si>
    <t>Saya yakin saya dapat memahami materi gerbang logika dasar menggunakan aplikasi BLG-LeMed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</si>
</sst>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04998999834060669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1" fontId="0" fillId="0" borderId="0" xfId="0" applyNumberFormat="1"/>
    <xf numFmtId="0" fontId="2" fillId="0" borderId="1" xfId="0" applyFont="1" applyBorder="1" applyAlignment="1">
      <alignment wrapText="1"/>
    </xf>
    <xf numFmtId="0" fontId="3" fillId="0" borderId="1" xfId="0" applyFont="1" applyBorder="1"/>
    <xf numFmtId="1" fontId="3" fillId="0" borderId="1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Fill="1" applyBorder="1"/>
    <xf numFmtId="164" fontId="3" fillId="0" borderId="0" xfId="0" applyNumberFormat="1" applyFont="1"/>
    <xf numFmtId="0" fontId="3" fillId="2" borderId="1" xfId="0" applyFont="1" applyFill="1" applyBorder="1"/>
    <xf numFmtId="0" fontId="2" fillId="2" borderId="1" xfId="0" applyFont="1" applyFill="1" applyBorder="1" applyAlignment="1">
      <alignment wrapText="1"/>
    </xf>
    <xf numFmtId="1" fontId="3" fillId="2" borderId="1" xfId="0" applyNumberFormat="1" applyFont="1" applyFill="1" applyBorder="1"/>
    <xf numFmtId="2" fontId="3" fillId="2" borderId="1" xfId="0" applyNumberFormat="1" applyFont="1" applyFill="1" applyBorder="1"/>
    <xf numFmtId="2" fontId="3" fillId="0" borderId="0" xfId="0" applyNumberFormat="1" applyFont="1"/>
    <xf numFmtId="0" fontId="3" fillId="0" borderId="0" xfId="0" applyFont="1"/>
    <xf numFmtId="0" fontId="0" fillId="2" borderId="0" xfId="0" applyFill="1"/>
    <xf numFmtId="0" fontId="0" fillId="2" borderId="0" xfId="0" applyFill="1" applyAlignment="1">
      <alignment wrapText="1"/>
    </xf>
    <xf numFmtId="9" fontId="0" fillId="2" borderId="0" xfId="0" applyNumberFormat="1" applyFill="1"/>
    <xf numFmtId="2" fontId="0" fillId="2" borderId="0" xfId="0" applyNumberFormat="1" applyFill="1"/>
    <xf numFmtId="1" fontId="0" fillId="2" borderId="0" xfId="0" applyNumberForma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0" fillId="0" borderId="1" xfId="0" applyBorder="1"/>
    <xf numFmtId="0" fontId="0" fillId="0" borderId="0" xfId="0" applyFill="1"/>
    <xf numFmtId="0" fontId="0" fillId="0" borderId="0" xfId="0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20" applyFont="1" applyBorder="1" applyAlignment="1">
      <alignment vertical="center"/>
      <protection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32"/>
  <sheetViews>
    <sheetView tabSelected="1" zoomScale="60" zoomScaleNormal="60" workbookViewId="0" topLeftCell="A18">
      <selection activeCell="B22" sqref="B22"/>
    </sheetView>
  </sheetViews>
  <sheetFormatPr defaultColWidth="9.140625" defaultRowHeight="15"/>
  <cols>
    <col min="1" max="1" width="0.42578125" style="0" customWidth="1"/>
    <col min="2" max="2" width="33.57421875" style="0" customWidth="1"/>
    <col min="3" max="3" width="11.8515625" style="0" customWidth="1"/>
    <col min="4" max="4" width="51.57421875" style="0" customWidth="1"/>
    <col min="5" max="34" width="3.57421875" style="0" customWidth="1"/>
    <col min="35" max="42" width="4.421875" style="0" customWidth="1"/>
    <col min="45" max="45" width="20.8515625" style="0" customWidth="1"/>
  </cols>
  <sheetData>
    <row r="1" ht="15">
      <c r="E1" t="s">
        <v>1</v>
      </c>
    </row>
    <row r="2" spans="2:44" ht="18.75">
      <c r="B2" s="5" t="s">
        <v>5</v>
      </c>
      <c r="C2" s="5" t="s">
        <v>0</v>
      </c>
      <c r="D2" s="5" t="s">
        <v>2</v>
      </c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  <c r="M2" s="5">
        <v>9</v>
      </c>
      <c r="N2" s="5">
        <v>10</v>
      </c>
      <c r="O2" s="5">
        <v>11</v>
      </c>
      <c r="P2" s="5">
        <v>12</v>
      </c>
      <c r="Q2" s="5">
        <v>13</v>
      </c>
      <c r="R2" s="5">
        <v>14</v>
      </c>
      <c r="S2" s="5">
        <v>15</v>
      </c>
      <c r="T2" s="5">
        <v>16</v>
      </c>
      <c r="U2" s="5">
        <v>17</v>
      </c>
      <c r="V2" s="5">
        <v>18</v>
      </c>
      <c r="W2" s="5">
        <v>19</v>
      </c>
      <c r="X2" s="5">
        <v>20</v>
      </c>
      <c r="Y2" s="5">
        <v>21</v>
      </c>
      <c r="Z2" s="5">
        <v>22</v>
      </c>
      <c r="AA2" s="5">
        <v>23</v>
      </c>
      <c r="AB2" s="5">
        <v>24</v>
      </c>
      <c r="AC2" s="5">
        <v>25</v>
      </c>
      <c r="AD2" s="5">
        <v>26</v>
      </c>
      <c r="AE2" s="5">
        <v>27</v>
      </c>
      <c r="AF2" s="5">
        <v>28</v>
      </c>
      <c r="AG2" s="5">
        <v>29</v>
      </c>
      <c r="AH2" s="5">
        <v>30</v>
      </c>
      <c r="AI2" s="5">
        <v>31</v>
      </c>
      <c r="AJ2" s="5">
        <v>32</v>
      </c>
      <c r="AK2" s="5">
        <v>33</v>
      </c>
      <c r="AL2" s="5">
        <v>34</v>
      </c>
      <c r="AM2" s="5">
        <v>35</v>
      </c>
      <c r="AN2" s="5">
        <v>36</v>
      </c>
      <c r="AO2" s="5">
        <v>37</v>
      </c>
      <c r="AP2" s="5">
        <v>38</v>
      </c>
      <c r="AQ2" s="5" t="s">
        <v>4</v>
      </c>
      <c r="AR2" s="5" t="s">
        <v>3</v>
      </c>
    </row>
    <row r="3" spans="2:46" ht="55.5" customHeight="1">
      <c r="B3" s="10" t="s">
        <v>10</v>
      </c>
      <c r="C3" s="10">
        <v>1</v>
      </c>
      <c r="D3" s="11" t="s">
        <v>6</v>
      </c>
      <c r="E3" s="10">
        <v>4</v>
      </c>
      <c r="F3" s="10">
        <v>4</v>
      </c>
      <c r="G3" s="10">
        <v>4</v>
      </c>
      <c r="H3" s="10">
        <v>4</v>
      </c>
      <c r="I3" s="10">
        <v>5</v>
      </c>
      <c r="J3" s="10">
        <v>4</v>
      </c>
      <c r="K3" s="10">
        <v>4</v>
      </c>
      <c r="L3" s="10">
        <v>4</v>
      </c>
      <c r="M3" s="10">
        <v>4</v>
      </c>
      <c r="N3" s="10">
        <v>5</v>
      </c>
      <c r="O3" s="10">
        <v>4</v>
      </c>
      <c r="P3" s="10">
        <v>5</v>
      </c>
      <c r="Q3" s="10">
        <v>5</v>
      </c>
      <c r="R3" s="10">
        <v>4</v>
      </c>
      <c r="S3" s="10">
        <v>5</v>
      </c>
      <c r="T3" s="10">
        <v>5</v>
      </c>
      <c r="U3" s="10">
        <v>4</v>
      </c>
      <c r="V3" s="10">
        <v>4</v>
      </c>
      <c r="W3" s="10">
        <v>4</v>
      </c>
      <c r="X3" s="10">
        <v>4</v>
      </c>
      <c r="Y3" s="10">
        <v>5</v>
      </c>
      <c r="Z3" s="10">
        <v>4</v>
      </c>
      <c r="AA3" s="10">
        <v>4</v>
      </c>
      <c r="AB3" s="10">
        <v>4</v>
      </c>
      <c r="AC3" s="10">
        <v>4</v>
      </c>
      <c r="AD3" s="10">
        <v>5</v>
      </c>
      <c r="AE3" s="10">
        <v>5</v>
      </c>
      <c r="AF3" s="10">
        <v>5</v>
      </c>
      <c r="AG3" s="10">
        <v>4</v>
      </c>
      <c r="AH3" s="10">
        <v>4</v>
      </c>
      <c r="AI3" s="12">
        <v>5</v>
      </c>
      <c r="AJ3" s="10">
        <v>4</v>
      </c>
      <c r="AK3" s="12">
        <v>5</v>
      </c>
      <c r="AL3" s="10">
        <v>5</v>
      </c>
      <c r="AM3" s="12">
        <v>5</v>
      </c>
      <c r="AN3" s="12">
        <v>5</v>
      </c>
      <c r="AO3" s="10">
        <v>5</v>
      </c>
      <c r="AP3" s="10">
        <v>5</v>
      </c>
      <c r="AQ3" s="10">
        <f>SUM(E3:AP3)</f>
        <v>169</v>
      </c>
      <c r="AR3" s="13">
        <f>AQ3/38</f>
        <v>4.447368421052632</v>
      </c>
      <c r="AS3" s="14">
        <f>SUM(AR3:AR7)</f>
        <v>23.842105263157897</v>
      </c>
      <c r="AT3" s="14">
        <f>AS3/5</f>
        <v>4.768421052631579</v>
      </c>
    </row>
    <row r="4" spans="2:46" ht="55.5" customHeight="1">
      <c r="B4" s="5"/>
      <c r="C4" s="5">
        <v>2</v>
      </c>
      <c r="D4" s="4" t="s">
        <v>18</v>
      </c>
      <c r="E4" s="5">
        <v>5</v>
      </c>
      <c r="F4" s="5">
        <v>4</v>
      </c>
      <c r="G4" s="5">
        <v>5</v>
      </c>
      <c r="H4" s="5">
        <v>5</v>
      </c>
      <c r="I4" s="5">
        <v>5</v>
      </c>
      <c r="J4" s="5">
        <v>5</v>
      </c>
      <c r="K4" s="5">
        <v>5</v>
      </c>
      <c r="L4" s="5">
        <v>5</v>
      </c>
      <c r="M4" s="5">
        <v>4</v>
      </c>
      <c r="N4" s="5">
        <v>5</v>
      </c>
      <c r="O4" s="5">
        <v>5</v>
      </c>
      <c r="P4" s="5">
        <v>5</v>
      </c>
      <c r="Q4" s="5">
        <v>5</v>
      </c>
      <c r="R4" s="5">
        <v>5</v>
      </c>
      <c r="S4" s="5">
        <v>5</v>
      </c>
      <c r="T4" s="5">
        <v>5</v>
      </c>
      <c r="U4" s="5">
        <v>4</v>
      </c>
      <c r="V4" s="5">
        <v>4</v>
      </c>
      <c r="W4" s="5">
        <v>5</v>
      </c>
      <c r="X4" s="5">
        <v>5</v>
      </c>
      <c r="Y4" s="5">
        <v>5</v>
      </c>
      <c r="Z4" s="5">
        <v>5</v>
      </c>
      <c r="AA4" s="5">
        <v>5</v>
      </c>
      <c r="AB4" s="5">
        <v>5</v>
      </c>
      <c r="AC4" s="5">
        <v>5</v>
      </c>
      <c r="AD4" s="5">
        <v>4</v>
      </c>
      <c r="AE4" s="5">
        <v>5</v>
      </c>
      <c r="AF4" s="5">
        <v>5</v>
      </c>
      <c r="AG4" s="5">
        <v>5</v>
      </c>
      <c r="AH4" s="5">
        <v>5</v>
      </c>
      <c r="AI4" s="5">
        <v>4</v>
      </c>
      <c r="AJ4" s="5">
        <v>4</v>
      </c>
      <c r="AK4" s="6">
        <v>5</v>
      </c>
      <c r="AL4" s="5">
        <v>5</v>
      </c>
      <c r="AM4" s="6">
        <v>5</v>
      </c>
      <c r="AN4" s="6">
        <v>5</v>
      </c>
      <c r="AO4" s="5">
        <v>5</v>
      </c>
      <c r="AP4" s="5">
        <v>5</v>
      </c>
      <c r="AQ4" s="5">
        <f aca="true" t="shared" si="0" ref="AQ4:AQ25">SUM(E4:AP4)</f>
        <v>183</v>
      </c>
      <c r="AR4" s="7">
        <f aca="true" t="shared" si="1" ref="AR4:AR25">AQ4/38</f>
        <v>4.815789473684211</v>
      </c>
      <c r="AS4" s="15"/>
      <c r="AT4" s="15"/>
    </row>
    <row r="5" spans="2:46" ht="55.5" customHeight="1">
      <c r="B5" s="5"/>
      <c r="C5" s="5">
        <v>3</v>
      </c>
      <c r="D5" s="4" t="s">
        <v>7</v>
      </c>
      <c r="E5" s="5">
        <v>5</v>
      </c>
      <c r="F5" s="5">
        <v>5</v>
      </c>
      <c r="G5" s="5">
        <v>5</v>
      </c>
      <c r="H5" s="5">
        <v>5</v>
      </c>
      <c r="I5" s="5">
        <v>5</v>
      </c>
      <c r="J5" s="5">
        <v>5</v>
      </c>
      <c r="K5" s="5">
        <v>5</v>
      </c>
      <c r="L5" s="5">
        <v>5</v>
      </c>
      <c r="M5" s="5">
        <v>5</v>
      </c>
      <c r="N5" s="5">
        <v>5</v>
      </c>
      <c r="O5" s="5">
        <v>5</v>
      </c>
      <c r="P5" s="5">
        <v>4</v>
      </c>
      <c r="Q5" s="5">
        <v>5</v>
      </c>
      <c r="R5" s="5">
        <v>5</v>
      </c>
      <c r="S5" s="5">
        <v>5</v>
      </c>
      <c r="T5" s="5">
        <v>5</v>
      </c>
      <c r="U5" s="5">
        <v>5</v>
      </c>
      <c r="V5" s="5">
        <v>4</v>
      </c>
      <c r="W5" s="5">
        <v>5</v>
      </c>
      <c r="X5" s="5">
        <v>5</v>
      </c>
      <c r="Y5" s="5">
        <v>5</v>
      </c>
      <c r="Z5" s="5">
        <v>5</v>
      </c>
      <c r="AA5" s="5">
        <v>5</v>
      </c>
      <c r="AB5" s="5">
        <v>5</v>
      </c>
      <c r="AC5" s="5">
        <v>5</v>
      </c>
      <c r="AD5" s="5">
        <v>4</v>
      </c>
      <c r="AE5" s="5">
        <v>5</v>
      </c>
      <c r="AF5" s="5">
        <v>5</v>
      </c>
      <c r="AG5" s="5">
        <v>5</v>
      </c>
      <c r="AH5" s="5">
        <v>5</v>
      </c>
      <c r="AI5" s="5">
        <v>4</v>
      </c>
      <c r="AJ5" s="5">
        <v>4</v>
      </c>
      <c r="AK5" s="6">
        <v>5</v>
      </c>
      <c r="AL5" s="5">
        <v>5</v>
      </c>
      <c r="AM5" s="6">
        <v>5</v>
      </c>
      <c r="AN5" s="6">
        <v>5</v>
      </c>
      <c r="AO5" s="5">
        <v>5</v>
      </c>
      <c r="AP5" s="5">
        <v>5</v>
      </c>
      <c r="AQ5" s="5">
        <f t="shared" si="0"/>
        <v>185</v>
      </c>
      <c r="AR5" s="7">
        <f t="shared" si="1"/>
        <v>4.868421052631579</v>
      </c>
      <c r="AS5" s="15"/>
      <c r="AT5" s="15"/>
    </row>
    <row r="6" spans="2:46" ht="75.6" customHeight="1">
      <c r="B6" s="5"/>
      <c r="C6" s="5">
        <v>4</v>
      </c>
      <c r="D6" s="4" t="s">
        <v>37</v>
      </c>
      <c r="E6" s="5">
        <v>5</v>
      </c>
      <c r="F6" s="5">
        <v>5</v>
      </c>
      <c r="G6" s="5">
        <v>5</v>
      </c>
      <c r="H6" s="5">
        <v>5</v>
      </c>
      <c r="I6" s="5">
        <v>5</v>
      </c>
      <c r="J6" s="5">
        <v>5</v>
      </c>
      <c r="K6" s="5">
        <v>5</v>
      </c>
      <c r="L6" s="5">
        <v>5</v>
      </c>
      <c r="M6" s="5">
        <v>5</v>
      </c>
      <c r="N6" s="5">
        <v>5</v>
      </c>
      <c r="O6" s="5">
        <v>5</v>
      </c>
      <c r="P6" s="5">
        <v>5</v>
      </c>
      <c r="Q6" s="5">
        <v>5</v>
      </c>
      <c r="R6" s="5">
        <v>4</v>
      </c>
      <c r="S6" s="5">
        <v>5</v>
      </c>
      <c r="T6" s="5">
        <v>4</v>
      </c>
      <c r="U6" s="5">
        <v>5</v>
      </c>
      <c r="V6" s="5">
        <v>5</v>
      </c>
      <c r="W6" s="5">
        <v>5</v>
      </c>
      <c r="X6" s="5">
        <v>5</v>
      </c>
      <c r="Y6" s="5">
        <v>5</v>
      </c>
      <c r="Z6" s="5">
        <v>5</v>
      </c>
      <c r="AA6" s="5">
        <v>5</v>
      </c>
      <c r="AB6" s="5">
        <v>5</v>
      </c>
      <c r="AC6" s="5">
        <v>5</v>
      </c>
      <c r="AD6" s="5">
        <v>5</v>
      </c>
      <c r="AE6" s="5">
        <v>5</v>
      </c>
      <c r="AF6" s="5">
        <v>5</v>
      </c>
      <c r="AG6" s="5">
        <v>5</v>
      </c>
      <c r="AH6" s="5">
        <v>5</v>
      </c>
      <c r="AI6" s="5">
        <v>5</v>
      </c>
      <c r="AJ6" s="5">
        <v>5</v>
      </c>
      <c r="AK6" s="6">
        <v>5</v>
      </c>
      <c r="AL6" s="5">
        <v>5</v>
      </c>
      <c r="AM6" s="6">
        <v>5</v>
      </c>
      <c r="AN6" s="6">
        <v>5</v>
      </c>
      <c r="AO6" s="5">
        <v>5</v>
      </c>
      <c r="AP6" s="5">
        <v>5</v>
      </c>
      <c r="AQ6" s="5">
        <f t="shared" si="0"/>
        <v>188</v>
      </c>
      <c r="AR6" s="7">
        <f t="shared" si="1"/>
        <v>4.947368421052632</v>
      </c>
      <c r="AS6" s="15"/>
      <c r="AT6" s="15"/>
    </row>
    <row r="7" spans="2:46" ht="55.5" customHeight="1">
      <c r="B7" s="5"/>
      <c r="C7" s="5">
        <v>5</v>
      </c>
      <c r="D7" s="4" t="s">
        <v>8</v>
      </c>
      <c r="E7" s="5">
        <v>5</v>
      </c>
      <c r="F7" s="5">
        <v>5</v>
      </c>
      <c r="G7" s="5">
        <v>5</v>
      </c>
      <c r="H7" s="5">
        <v>5</v>
      </c>
      <c r="I7" s="5">
        <v>5</v>
      </c>
      <c r="J7" s="5">
        <v>5</v>
      </c>
      <c r="K7" s="5">
        <v>5</v>
      </c>
      <c r="L7" s="5">
        <v>5</v>
      </c>
      <c r="M7" s="5">
        <v>4</v>
      </c>
      <c r="N7" s="5">
        <v>4</v>
      </c>
      <c r="O7" s="5">
        <v>5</v>
      </c>
      <c r="P7" s="5">
        <v>5</v>
      </c>
      <c r="Q7" s="5">
        <v>5</v>
      </c>
      <c r="R7" s="5">
        <v>4</v>
      </c>
      <c r="S7" s="5">
        <v>5</v>
      </c>
      <c r="T7" s="5">
        <v>4</v>
      </c>
      <c r="U7" s="5">
        <v>5</v>
      </c>
      <c r="V7" s="5">
        <v>5</v>
      </c>
      <c r="W7" s="5">
        <v>5</v>
      </c>
      <c r="X7" s="5">
        <v>4</v>
      </c>
      <c r="Y7" s="5">
        <v>5</v>
      </c>
      <c r="Z7" s="5">
        <v>5</v>
      </c>
      <c r="AA7" s="5">
        <v>5</v>
      </c>
      <c r="AB7" s="5">
        <v>5</v>
      </c>
      <c r="AC7" s="5">
        <v>4</v>
      </c>
      <c r="AD7" s="5">
        <v>5</v>
      </c>
      <c r="AE7" s="5">
        <v>5</v>
      </c>
      <c r="AF7" s="5">
        <v>5</v>
      </c>
      <c r="AG7" s="5">
        <v>5</v>
      </c>
      <c r="AH7" s="5">
        <v>4</v>
      </c>
      <c r="AI7" s="5">
        <v>4</v>
      </c>
      <c r="AJ7" s="5">
        <v>4</v>
      </c>
      <c r="AK7" s="6">
        <v>5</v>
      </c>
      <c r="AL7" s="5">
        <v>5</v>
      </c>
      <c r="AM7" s="6">
        <v>5</v>
      </c>
      <c r="AN7" s="6">
        <v>5</v>
      </c>
      <c r="AO7" s="5">
        <v>5</v>
      </c>
      <c r="AP7" s="5">
        <v>5</v>
      </c>
      <c r="AQ7" s="5">
        <f t="shared" si="0"/>
        <v>181</v>
      </c>
      <c r="AR7" s="7">
        <f t="shared" si="1"/>
        <v>4.7631578947368425</v>
      </c>
      <c r="AS7" s="15"/>
      <c r="AT7" s="15"/>
    </row>
    <row r="8" spans="2:46" ht="55.5" customHeight="1">
      <c r="B8" s="10" t="s">
        <v>9</v>
      </c>
      <c r="C8" s="10">
        <v>6</v>
      </c>
      <c r="D8" s="11" t="s">
        <v>11</v>
      </c>
      <c r="E8" s="10">
        <v>5</v>
      </c>
      <c r="F8" s="10">
        <v>5</v>
      </c>
      <c r="G8" s="10">
        <v>5</v>
      </c>
      <c r="H8" s="10">
        <v>5</v>
      </c>
      <c r="I8" s="10">
        <v>5</v>
      </c>
      <c r="J8" s="10">
        <v>5</v>
      </c>
      <c r="K8" s="10">
        <v>5</v>
      </c>
      <c r="L8" s="10">
        <v>5</v>
      </c>
      <c r="M8" s="10">
        <v>4</v>
      </c>
      <c r="N8" s="10">
        <v>4</v>
      </c>
      <c r="O8" s="10">
        <v>5</v>
      </c>
      <c r="P8" s="10">
        <v>5</v>
      </c>
      <c r="Q8" s="10">
        <v>5</v>
      </c>
      <c r="R8" s="10">
        <v>4</v>
      </c>
      <c r="S8" s="10">
        <v>5</v>
      </c>
      <c r="T8" s="10">
        <v>4</v>
      </c>
      <c r="U8" s="10">
        <v>5</v>
      </c>
      <c r="V8" s="10">
        <v>5</v>
      </c>
      <c r="W8" s="10">
        <v>5</v>
      </c>
      <c r="X8" s="10">
        <v>4</v>
      </c>
      <c r="Y8" s="10">
        <v>5</v>
      </c>
      <c r="Z8" s="10">
        <v>5</v>
      </c>
      <c r="AA8" s="10">
        <v>5</v>
      </c>
      <c r="AB8" s="10">
        <v>5</v>
      </c>
      <c r="AC8" s="10">
        <v>4</v>
      </c>
      <c r="AD8" s="10">
        <v>5</v>
      </c>
      <c r="AE8" s="10">
        <v>5</v>
      </c>
      <c r="AF8" s="10">
        <v>5</v>
      </c>
      <c r="AG8" s="10">
        <v>5</v>
      </c>
      <c r="AH8" s="10">
        <v>4</v>
      </c>
      <c r="AI8" s="10">
        <v>4</v>
      </c>
      <c r="AJ8" s="10">
        <v>4</v>
      </c>
      <c r="AK8" s="12">
        <v>5</v>
      </c>
      <c r="AL8" s="10">
        <v>5</v>
      </c>
      <c r="AM8" s="12">
        <v>5</v>
      </c>
      <c r="AN8" s="12">
        <v>5</v>
      </c>
      <c r="AO8" s="10">
        <v>5</v>
      </c>
      <c r="AP8" s="10">
        <v>5</v>
      </c>
      <c r="AQ8" s="10">
        <f t="shared" si="0"/>
        <v>181</v>
      </c>
      <c r="AR8" s="13">
        <f t="shared" si="1"/>
        <v>4.7631578947368425</v>
      </c>
      <c r="AS8" s="14">
        <f>SUM(AR8:AR11)</f>
        <v>19.05263157894737</v>
      </c>
      <c r="AT8" s="14">
        <f>AS8/4</f>
        <v>4.7631578947368425</v>
      </c>
    </row>
    <row r="9" spans="2:46" ht="55.5" customHeight="1">
      <c r="B9" s="5"/>
      <c r="C9" s="5">
        <v>7</v>
      </c>
      <c r="D9" s="4" t="s">
        <v>12</v>
      </c>
      <c r="E9" s="5">
        <v>5</v>
      </c>
      <c r="F9" s="5">
        <v>5</v>
      </c>
      <c r="G9" s="5">
        <v>5</v>
      </c>
      <c r="H9" s="5">
        <v>5</v>
      </c>
      <c r="I9" s="5">
        <v>5</v>
      </c>
      <c r="J9" s="5">
        <v>5</v>
      </c>
      <c r="K9" s="5">
        <v>5</v>
      </c>
      <c r="L9" s="5">
        <v>5</v>
      </c>
      <c r="M9" s="5">
        <v>4</v>
      </c>
      <c r="N9" s="5">
        <v>4</v>
      </c>
      <c r="O9" s="5">
        <v>5</v>
      </c>
      <c r="P9" s="5">
        <v>5</v>
      </c>
      <c r="Q9" s="5">
        <v>5</v>
      </c>
      <c r="R9" s="5">
        <v>4</v>
      </c>
      <c r="S9" s="5">
        <v>5</v>
      </c>
      <c r="T9" s="5">
        <v>4</v>
      </c>
      <c r="U9" s="5">
        <v>5</v>
      </c>
      <c r="V9" s="5">
        <v>5</v>
      </c>
      <c r="W9" s="5">
        <v>5</v>
      </c>
      <c r="X9" s="5">
        <v>4</v>
      </c>
      <c r="Y9" s="5">
        <v>5</v>
      </c>
      <c r="Z9" s="5">
        <v>5</v>
      </c>
      <c r="AA9" s="5">
        <v>5</v>
      </c>
      <c r="AB9" s="5">
        <v>5</v>
      </c>
      <c r="AC9" s="5">
        <v>4</v>
      </c>
      <c r="AD9" s="5">
        <v>5</v>
      </c>
      <c r="AE9" s="5">
        <v>5</v>
      </c>
      <c r="AF9" s="5">
        <v>5</v>
      </c>
      <c r="AG9" s="5">
        <v>5</v>
      </c>
      <c r="AH9" s="5">
        <v>4</v>
      </c>
      <c r="AI9" s="5">
        <v>4</v>
      </c>
      <c r="AJ9" s="5">
        <v>4</v>
      </c>
      <c r="AK9" s="6">
        <v>5</v>
      </c>
      <c r="AL9" s="5">
        <v>5</v>
      </c>
      <c r="AM9" s="6">
        <v>5</v>
      </c>
      <c r="AN9" s="6">
        <v>5</v>
      </c>
      <c r="AO9" s="5">
        <v>5</v>
      </c>
      <c r="AP9" s="5">
        <v>5</v>
      </c>
      <c r="AQ9" s="5">
        <f t="shared" si="0"/>
        <v>181</v>
      </c>
      <c r="AR9" s="7">
        <f t="shared" si="1"/>
        <v>4.7631578947368425</v>
      </c>
      <c r="AS9" s="15"/>
      <c r="AT9" s="15"/>
    </row>
    <row r="10" spans="2:46" ht="55.5" customHeight="1">
      <c r="B10" s="5"/>
      <c r="C10" s="5">
        <v>8</v>
      </c>
      <c r="D10" s="4" t="s">
        <v>13</v>
      </c>
      <c r="E10" s="5">
        <v>5</v>
      </c>
      <c r="F10" s="5">
        <v>5</v>
      </c>
      <c r="G10" s="5">
        <v>5</v>
      </c>
      <c r="H10" s="5">
        <v>5</v>
      </c>
      <c r="I10" s="5">
        <v>5</v>
      </c>
      <c r="J10" s="5">
        <v>5</v>
      </c>
      <c r="K10" s="5">
        <v>5</v>
      </c>
      <c r="L10" s="5">
        <v>5</v>
      </c>
      <c r="M10" s="5">
        <v>5</v>
      </c>
      <c r="N10" s="5">
        <v>5</v>
      </c>
      <c r="O10" s="5">
        <v>5</v>
      </c>
      <c r="P10" s="5">
        <v>5</v>
      </c>
      <c r="Q10" s="5">
        <v>5</v>
      </c>
      <c r="R10" s="5">
        <v>5</v>
      </c>
      <c r="S10" s="5">
        <v>5</v>
      </c>
      <c r="T10" s="5">
        <v>5</v>
      </c>
      <c r="U10" s="5">
        <v>5</v>
      </c>
      <c r="V10" s="5">
        <v>5</v>
      </c>
      <c r="W10" s="5">
        <v>5</v>
      </c>
      <c r="X10" s="5">
        <v>5</v>
      </c>
      <c r="Y10" s="5">
        <v>5</v>
      </c>
      <c r="Z10" s="5">
        <v>5</v>
      </c>
      <c r="AA10" s="5">
        <v>5</v>
      </c>
      <c r="AB10" s="5">
        <v>5</v>
      </c>
      <c r="AC10" s="5">
        <v>5</v>
      </c>
      <c r="AD10" s="5">
        <v>5</v>
      </c>
      <c r="AE10" s="5">
        <v>5</v>
      </c>
      <c r="AF10" s="5">
        <v>5</v>
      </c>
      <c r="AG10" s="5">
        <v>5</v>
      </c>
      <c r="AH10" s="5">
        <v>5</v>
      </c>
      <c r="AI10" s="5">
        <v>4</v>
      </c>
      <c r="AJ10" s="5">
        <v>4</v>
      </c>
      <c r="AK10" s="6">
        <v>5</v>
      </c>
      <c r="AL10" s="5">
        <v>5</v>
      </c>
      <c r="AM10" s="6">
        <v>5</v>
      </c>
      <c r="AN10" s="6">
        <v>5</v>
      </c>
      <c r="AO10" s="5">
        <v>5</v>
      </c>
      <c r="AP10" s="5">
        <v>5</v>
      </c>
      <c r="AQ10" s="5">
        <f>SUM(E10:AP10)</f>
        <v>188</v>
      </c>
      <c r="AR10" s="7">
        <f t="shared" si="1"/>
        <v>4.947368421052632</v>
      </c>
      <c r="AS10" s="15"/>
      <c r="AT10" s="15"/>
    </row>
    <row r="11" spans="2:46" ht="55.5" customHeight="1">
      <c r="B11" s="5"/>
      <c r="C11" s="5">
        <v>9</v>
      </c>
      <c r="D11" s="4" t="s">
        <v>14</v>
      </c>
      <c r="E11" s="5">
        <v>4</v>
      </c>
      <c r="F11" s="5">
        <v>5</v>
      </c>
      <c r="G11" s="5">
        <v>5</v>
      </c>
      <c r="H11" s="5">
        <v>5</v>
      </c>
      <c r="I11" s="5">
        <v>4</v>
      </c>
      <c r="J11" s="5">
        <v>5</v>
      </c>
      <c r="K11" s="5">
        <v>4</v>
      </c>
      <c r="L11" s="5">
        <v>4</v>
      </c>
      <c r="M11" s="5">
        <v>3</v>
      </c>
      <c r="N11" s="5">
        <v>4</v>
      </c>
      <c r="O11" s="5">
        <v>5</v>
      </c>
      <c r="P11" s="5">
        <v>5</v>
      </c>
      <c r="Q11" s="5">
        <v>5</v>
      </c>
      <c r="R11" s="5">
        <v>4</v>
      </c>
      <c r="S11" s="5">
        <v>5</v>
      </c>
      <c r="T11" s="5">
        <v>4</v>
      </c>
      <c r="U11" s="5">
        <v>5</v>
      </c>
      <c r="V11" s="5">
        <v>5</v>
      </c>
      <c r="W11" s="5">
        <v>5</v>
      </c>
      <c r="X11" s="5">
        <v>4</v>
      </c>
      <c r="Y11" s="5">
        <v>5</v>
      </c>
      <c r="Z11" s="5">
        <v>5</v>
      </c>
      <c r="AA11" s="5">
        <v>5</v>
      </c>
      <c r="AB11" s="5">
        <v>4</v>
      </c>
      <c r="AC11" s="5">
        <v>4</v>
      </c>
      <c r="AD11" s="5">
        <v>5</v>
      </c>
      <c r="AE11" s="5">
        <v>5</v>
      </c>
      <c r="AF11" s="5">
        <v>5</v>
      </c>
      <c r="AG11" s="5">
        <v>5</v>
      </c>
      <c r="AH11" s="5">
        <v>3</v>
      </c>
      <c r="AI11" s="5">
        <v>4</v>
      </c>
      <c r="AJ11" s="5">
        <v>4</v>
      </c>
      <c r="AK11" s="6">
        <v>5</v>
      </c>
      <c r="AL11" s="5">
        <v>5</v>
      </c>
      <c r="AM11" s="6">
        <v>5</v>
      </c>
      <c r="AN11" s="6">
        <v>5</v>
      </c>
      <c r="AO11" s="5">
        <v>5</v>
      </c>
      <c r="AP11" s="5">
        <v>5</v>
      </c>
      <c r="AQ11" s="5">
        <f t="shared" si="0"/>
        <v>174</v>
      </c>
      <c r="AR11" s="7">
        <f t="shared" si="1"/>
        <v>4.578947368421052</v>
      </c>
      <c r="AS11" s="15"/>
      <c r="AT11" s="15"/>
    </row>
    <row r="12" spans="2:46" ht="55.5" customHeight="1">
      <c r="B12" s="10" t="s">
        <v>15</v>
      </c>
      <c r="C12" s="10">
        <v>10</v>
      </c>
      <c r="D12" s="11" t="s">
        <v>19</v>
      </c>
      <c r="E12" s="10">
        <v>4</v>
      </c>
      <c r="F12" s="10">
        <v>4</v>
      </c>
      <c r="G12" s="10">
        <v>4</v>
      </c>
      <c r="H12" s="10">
        <v>4</v>
      </c>
      <c r="I12" s="10">
        <v>5</v>
      </c>
      <c r="J12" s="10">
        <v>5</v>
      </c>
      <c r="K12" s="10">
        <v>4</v>
      </c>
      <c r="L12" s="10">
        <v>4</v>
      </c>
      <c r="M12" s="10">
        <v>4</v>
      </c>
      <c r="N12" s="10">
        <v>4</v>
      </c>
      <c r="O12" s="10">
        <v>4</v>
      </c>
      <c r="P12" s="10">
        <v>4</v>
      </c>
      <c r="Q12" s="10">
        <v>4</v>
      </c>
      <c r="R12" s="10">
        <v>5</v>
      </c>
      <c r="S12" s="10">
        <v>5</v>
      </c>
      <c r="T12" s="10">
        <v>4</v>
      </c>
      <c r="U12" s="10">
        <v>4</v>
      </c>
      <c r="V12" s="10">
        <v>4</v>
      </c>
      <c r="W12" s="10">
        <v>4</v>
      </c>
      <c r="X12" s="10">
        <v>4</v>
      </c>
      <c r="Y12" s="10">
        <v>5</v>
      </c>
      <c r="Z12" s="10">
        <v>5</v>
      </c>
      <c r="AA12" s="10">
        <v>5</v>
      </c>
      <c r="AB12" s="10">
        <v>4</v>
      </c>
      <c r="AC12" s="10">
        <v>4</v>
      </c>
      <c r="AD12" s="10">
        <v>4</v>
      </c>
      <c r="AE12" s="10">
        <v>4</v>
      </c>
      <c r="AF12" s="10">
        <v>4</v>
      </c>
      <c r="AG12" s="10">
        <v>4</v>
      </c>
      <c r="AH12" s="10">
        <v>4</v>
      </c>
      <c r="AI12" s="10">
        <v>4</v>
      </c>
      <c r="AJ12" s="10">
        <v>4</v>
      </c>
      <c r="AK12" s="12">
        <v>5</v>
      </c>
      <c r="AL12" s="10">
        <v>5</v>
      </c>
      <c r="AM12" s="12">
        <v>5</v>
      </c>
      <c r="AN12" s="12">
        <v>5</v>
      </c>
      <c r="AO12" s="10">
        <v>5</v>
      </c>
      <c r="AP12" s="10">
        <v>5</v>
      </c>
      <c r="AQ12" s="10">
        <f t="shared" si="0"/>
        <v>165</v>
      </c>
      <c r="AR12" s="13">
        <f t="shared" si="1"/>
        <v>4.342105263157895</v>
      </c>
      <c r="AS12" s="14">
        <f>SUM(AR12:AR16)</f>
        <v>21.631578947368425</v>
      </c>
      <c r="AT12" s="14">
        <f>AS12/5</f>
        <v>4.326315789473685</v>
      </c>
    </row>
    <row r="13" spans="2:46" ht="55.5" customHeight="1">
      <c r="B13" s="5"/>
      <c r="C13" s="5">
        <v>11</v>
      </c>
      <c r="D13" s="4" t="s">
        <v>20</v>
      </c>
      <c r="E13" s="5">
        <v>4</v>
      </c>
      <c r="F13" s="5">
        <v>4</v>
      </c>
      <c r="G13" s="5">
        <v>4</v>
      </c>
      <c r="H13" s="5">
        <v>4</v>
      </c>
      <c r="I13" s="5">
        <v>4</v>
      </c>
      <c r="J13" s="5">
        <v>4</v>
      </c>
      <c r="K13" s="5">
        <v>4</v>
      </c>
      <c r="L13" s="5">
        <v>4</v>
      </c>
      <c r="M13" s="5">
        <v>4</v>
      </c>
      <c r="N13" s="5">
        <v>4</v>
      </c>
      <c r="O13" s="5">
        <v>4</v>
      </c>
      <c r="P13" s="5">
        <v>5</v>
      </c>
      <c r="Q13" s="5">
        <v>5</v>
      </c>
      <c r="R13" s="5">
        <v>4</v>
      </c>
      <c r="S13" s="5">
        <v>4</v>
      </c>
      <c r="T13" s="5">
        <v>4</v>
      </c>
      <c r="U13" s="5">
        <v>4</v>
      </c>
      <c r="V13" s="5">
        <v>4</v>
      </c>
      <c r="W13" s="5">
        <v>4</v>
      </c>
      <c r="X13" s="5">
        <v>4</v>
      </c>
      <c r="Y13" s="5">
        <v>4</v>
      </c>
      <c r="Z13" s="5">
        <v>5</v>
      </c>
      <c r="AA13" s="5">
        <v>5</v>
      </c>
      <c r="AB13" s="5">
        <v>5</v>
      </c>
      <c r="AC13" s="5">
        <v>5</v>
      </c>
      <c r="AD13" s="5">
        <v>4</v>
      </c>
      <c r="AE13" s="5">
        <v>4</v>
      </c>
      <c r="AF13" s="5">
        <v>4</v>
      </c>
      <c r="AG13" s="5">
        <v>4</v>
      </c>
      <c r="AH13" s="5">
        <v>4</v>
      </c>
      <c r="AI13" s="5">
        <v>4</v>
      </c>
      <c r="AJ13" s="5">
        <v>5</v>
      </c>
      <c r="AK13" s="5">
        <v>5</v>
      </c>
      <c r="AL13" s="5">
        <v>4</v>
      </c>
      <c r="AM13" s="5">
        <v>4</v>
      </c>
      <c r="AN13" s="5">
        <v>4</v>
      </c>
      <c r="AO13" s="5">
        <v>4</v>
      </c>
      <c r="AP13" s="5">
        <v>3</v>
      </c>
      <c r="AQ13" s="5">
        <f t="shared" si="0"/>
        <v>159</v>
      </c>
      <c r="AR13" s="7">
        <f t="shared" si="1"/>
        <v>4.184210526315789</v>
      </c>
      <c r="AS13" s="15"/>
      <c r="AT13" s="14"/>
    </row>
    <row r="14" spans="2:46" ht="55.5" customHeight="1">
      <c r="B14" s="5"/>
      <c r="C14" s="5">
        <v>12</v>
      </c>
      <c r="D14" s="4" t="s">
        <v>21</v>
      </c>
      <c r="E14" s="5">
        <v>4</v>
      </c>
      <c r="F14" s="5">
        <v>4</v>
      </c>
      <c r="G14" s="5">
        <v>4</v>
      </c>
      <c r="H14" s="5">
        <v>4</v>
      </c>
      <c r="I14" s="5">
        <v>4</v>
      </c>
      <c r="J14" s="5">
        <v>4</v>
      </c>
      <c r="K14" s="5">
        <v>4</v>
      </c>
      <c r="L14" s="5">
        <v>4</v>
      </c>
      <c r="M14" s="5">
        <v>4</v>
      </c>
      <c r="N14" s="5">
        <v>4</v>
      </c>
      <c r="O14" s="5">
        <v>4</v>
      </c>
      <c r="P14" s="5">
        <v>5</v>
      </c>
      <c r="Q14" s="5">
        <v>5</v>
      </c>
      <c r="R14" s="5">
        <v>4</v>
      </c>
      <c r="S14" s="5">
        <v>4</v>
      </c>
      <c r="T14" s="5">
        <v>4</v>
      </c>
      <c r="U14" s="5">
        <v>4</v>
      </c>
      <c r="V14" s="5">
        <v>4</v>
      </c>
      <c r="W14" s="5">
        <v>4</v>
      </c>
      <c r="X14" s="5">
        <v>4</v>
      </c>
      <c r="Y14" s="5">
        <v>4</v>
      </c>
      <c r="Z14" s="5">
        <v>5</v>
      </c>
      <c r="AA14" s="5">
        <v>5</v>
      </c>
      <c r="AB14" s="5">
        <v>5</v>
      </c>
      <c r="AC14" s="5">
        <v>5</v>
      </c>
      <c r="AD14" s="5">
        <v>4</v>
      </c>
      <c r="AE14" s="5">
        <v>4</v>
      </c>
      <c r="AF14" s="5">
        <v>4</v>
      </c>
      <c r="AG14" s="5">
        <v>4</v>
      </c>
      <c r="AH14" s="5">
        <v>4</v>
      </c>
      <c r="AI14" s="5">
        <v>4</v>
      </c>
      <c r="AJ14" s="5">
        <v>5</v>
      </c>
      <c r="AK14" s="5">
        <v>5</v>
      </c>
      <c r="AL14" s="5">
        <v>4</v>
      </c>
      <c r="AM14" s="5">
        <v>4</v>
      </c>
      <c r="AN14" s="5">
        <v>4</v>
      </c>
      <c r="AO14" s="5">
        <v>4</v>
      </c>
      <c r="AP14" s="5">
        <v>3</v>
      </c>
      <c r="AQ14" s="5">
        <f t="shared" si="0"/>
        <v>159</v>
      </c>
      <c r="AR14" s="7">
        <f t="shared" si="1"/>
        <v>4.184210526315789</v>
      </c>
      <c r="AS14" s="15"/>
      <c r="AT14" s="14"/>
    </row>
    <row r="15" spans="2:46" ht="55.5" customHeight="1">
      <c r="B15" s="5"/>
      <c r="C15" s="5">
        <v>13</v>
      </c>
      <c r="D15" s="4" t="s">
        <v>16</v>
      </c>
      <c r="E15" s="5">
        <v>4</v>
      </c>
      <c r="F15" s="5">
        <v>5</v>
      </c>
      <c r="G15" s="5">
        <v>5</v>
      </c>
      <c r="H15" s="5">
        <v>5</v>
      </c>
      <c r="I15" s="5">
        <v>5</v>
      </c>
      <c r="J15" s="5">
        <v>5</v>
      </c>
      <c r="K15" s="5">
        <v>5</v>
      </c>
      <c r="L15" s="5">
        <v>4</v>
      </c>
      <c r="M15" s="5">
        <v>4</v>
      </c>
      <c r="N15" s="5">
        <v>4</v>
      </c>
      <c r="O15" s="5">
        <v>4</v>
      </c>
      <c r="P15" s="5">
        <v>5</v>
      </c>
      <c r="Q15" s="5">
        <v>5</v>
      </c>
      <c r="R15" s="5">
        <v>4</v>
      </c>
      <c r="S15" s="5">
        <v>4</v>
      </c>
      <c r="T15" s="5">
        <v>5</v>
      </c>
      <c r="U15" s="5">
        <v>5</v>
      </c>
      <c r="V15" s="5">
        <v>5</v>
      </c>
      <c r="W15" s="5">
        <v>5</v>
      </c>
      <c r="X15" s="5">
        <v>5</v>
      </c>
      <c r="Y15" s="5">
        <v>4</v>
      </c>
      <c r="Z15" s="5">
        <v>5</v>
      </c>
      <c r="AA15" s="5">
        <v>5</v>
      </c>
      <c r="AB15" s="5">
        <v>5</v>
      </c>
      <c r="AC15" s="5">
        <v>5</v>
      </c>
      <c r="AD15" s="5">
        <v>4</v>
      </c>
      <c r="AE15" s="5">
        <v>4</v>
      </c>
      <c r="AF15" s="5">
        <v>5</v>
      </c>
      <c r="AG15" s="5">
        <v>5</v>
      </c>
      <c r="AH15" s="5">
        <v>5</v>
      </c>
      <c r="AI15" s="5">
        <v>4</v>
      </c>
      <c r="AJ15" s="5">
        <v>5</v>
      </c>
      <c r="AK15" s="5">
        <v>5</v>
      </c>
      <c r="AL15" s="5">
        <v>4</v>
      </c>
      <c r="AM15" s="5">
        <v>5</v>
      </c>
      <c r="AN15" s="5">
        <v>5</v>
      </c>
      <c r="AO15" s="5">
        <v>5</v>
      </c>
      <c r="AP15" s="5">
        <v>3</v>
      </c>
      <c r="AQ15" s="5">
        <f t="shared" si="0"/>
        <v>176</v>
      </c>
      <c r="AR15" s="7">
        <f t="shared" si="1"/>
        <v>4.631578947368421</v>
      </c>
      <c r="AS15" s="15"/>
      <c r="AT15" s="14"/>
    </row>
    <row r="16" spans="2:46" ht="55.5" customHeight="1">
      <c r="B16" s="5"/>
      <c r="C16" s="5">
        <v>14</v>
      </c>
      <c r="D16" s="4" t="s">
        <v>22</v>
      </c>
      <c r="E16" s="5">
        <v>4</v>
      </c>
      <c r="F16" s="5">
        <v>4</v>
      </c>
      <c r="G16" s="5">
        <v>5</v>
      </c>
      <c r="H16" s="5">
        <v>5</v>
      </c>
      <c r="I16" s="5">
        <v>5</v>
      </c>
      <c r="J16" s="5">
        <v>5</v>
      </c>
      <c r="K16" s="5">
        <v>5</v>
      </c>
      <c r="L16" s="5">
        <v>4</v>
      </c>
      <c r="M16" s="5">
        <v>4</v>
      </c>
      <c r="N16" s="5">
        <v>3</v>
      </c>
      <c r="O16" s="5">
        <v>4</v>
      </c>
      <c r="P16" s="5">
        <v>5</v>
      </c>
      <c r="Q16" s="5">
        <v>5</v>
      </c>
      <c r="R16" s="5">
        <v>4</v>
      </c>
      <c r="S16" s="5">
        <v>4</v>
      </c>
      <c r="T16" s="5">
        <v>4</v>
      </c>
      <c r="U16" s="5">
        <v>4</v>
      </c>
      <c r="V16" s="5">
        <v>4</v>
      </c>
      <c r="W16" s="5">
        <v>4</v>
      </c>
      <c r="X16" s="5">
        <v>4</v>
      </c>
      <c r="Y16" s="5">
        <v>4</v>
      </c>
      <c r="Z16" s="5">
        <v>5</v>
      </c>
      <c r="AA16" s="5">
        <v>5</v>
      </c>
      <c r="AB16" s="5">
        <v>5</v>
      </c>
      <c r="AC16" s="5">
        <v>5</v>
      </c>
      <c r="AD16" s="5">
        <v>4</v>
      </c>
      <c r="AE16" s="5">
        <v>4</v>
      </c>
      <c r="AF16" s="5">
        <v>4</v>
      </c>
      <c r="AG16" s="5">
        <v>4</v>
      </c>
      <c r="AH16" s="5">
        <v>4</v>
      </c>
      <c r="AI16" s="5">
        <v>4</v>
      </c>
      <c r="AJ16" s="5">
        <v>5</v>
      </c>
      <c r="AK16" s="5">
        <v>5</v>
      </c>
      <c r="AL16" s="5">
        <v>4</v>
      </c>
      <c r="AM16" s="5">
        <v>4</v>
      </c>
      <c r="AN16" s="5">
        <v>4</v>
      </c>
      <c r="AO16" s="5">
        <v>4</v>
      </c>
      <c r="AP16" s="5">
        <v>3</v>
      </c>
      <c r="AQ16" s="5">
        <f t="shared" si="0"/>
        <v>163</v>
      </c>
      <c r="AR16" s="7">
        <f t="shared" si="1"/>
        <v>4.2894736842105265</v>
      </c>
      <c r="AS16" s="15"/>
      <c r="AT16" s="14"/>
    </row>
    <row r="17" spans="2:46" ht="55.5" customHeight="1">
      <c r="B17" s="10" t="s">
        <v>17</v>
      </c>
      <c r="C17" s="10">
        <v>15</v>
      </c>
      <c r="D17" s="11" t="s">
        <v>23</v>
      </c>
      <c r="E17" s="10">
        <v>4</v>
      </c>
      <c r="F17" s="10">
        <v>4</v>
      </c>
      <c r="G17" s="10">
        <v>5</v>
      </c>
      <c r="H17" s="10">
        <v>5</v>
      </c>
      <c r="I17" s="10">
        <v>3</v>
      </c>
      <c r="J17" s="10">
        <v>3</v>
      </c>
      <c r="K17" s="10">
        <v>4</v>
      </c>
      <c r="L17" s="10">
        <v>4</v>
      </c>
      <c r="M17" s="10">
        <v>4</v>
      </c>
      <c r="N17" s="10">
        <v>4</v>
      </c>
      <c r="O17" s="10">
        <v>4</v>
      </c>
      <c r="P17" s="10">
        <v>5</v>
      </c>
      <c r="Q17" s="10">
        <v>5</v>
      </c>
      <c r="R17" s="10">
        <v>4</v>
      </c>
      <c r="S17" s="10">
        <v>4</v>
      </c>
      <c r="T17" s="10">
        <v>4</v>
      </c>
      <c r="U17" s="10">
        <v>5</v>
      </c>
      <c r="V17" s="10">
        <v>5</v>
      </c>
      <c r="W17" s="10">
        <v>4</v>
      </c>
      <c r="X17" s="10">
        <v>3</v>
      </c>
      <c r="Y17" s="10">
        <v>3</v>
      </c>
      <c r="Z17" s="10">
        <v>5</v>
      </c>
      <c r="AA17" s="10">
        <v>5</v>
      </c>
      <c r="AB17" s="10">
        <v>5</v>
      </c>
      <c r="AC17" s="10">
        <v>5</v>
      </c>
      <c r="AD17" s="10">
        <v>4</v>
      </c>
      <c r="AE17" s="10">
        <v>4</v>
      </c>
      <c r="AF17" s="10">
        <v>4</v>
      </c>
      <c r="AG17" s="10">
        <v>4</v>
      </c>
      <c r="AH17" s="10">
        <v>4</v>
      </c>
      <c r="AI17" s="10">
        <v>4</v>
      </c>
      <c r="AJ17" s="10">
        <v>5</v>
      </c>
      <c r="AK17" s="10">
        <v>5</v>
      </c>
      <c r="AL17" s="10">
        <v>4</v>
      </c>
      <c r="AM17" s="10">
        <v>4</v>
      </c>
      <c r="AN17" s="10">
        <v>4</v>
      </c>
      <c r="AO17" s="10">
        <v>4</v>
      </c>
      <c r="AP17" s="10">
        <v>3</v>
      </c>
      <c r="AQ17" s="10">
        <f t="shared" si="0"/>
        <v>159</v>
      </c>
      <c r="AR17" s="13">
        <f t="shared" si="1"/>
        <v>4.184210526315789</v>
      </c>
      <c r="AS17" s="14">
        <f>SUM(AR17:AR21)</f>
        <v>21.44736842105263</v>
      </c>
      <c r="AT17" s="14">
        <f>AS17/5</f>
        <v>4.289473684210526</v>
      </c>
    </row>
    <row r="18" spans="2:46" ht="55.5" customHeight="1">
      <c r="B18" s="5"/>
      <c r="C18" s="5">
        <v>16</v>
      </c>
      <c r="D18" s="4" t="s">
        <v>24</v>
      </c>
      <c r="E18" s="5">
        <v>5</v>
      </c>
      <c r="F18" s="5">
        <v>4</v>
      </c>
      <c r="G18" s="5">
        <v>5</v>
      </c>
      <c r="H18" s="5">
        <v>4</v>
      </c>
      <c r="I18" s="5">
        <v>3</v>
      </c>
      <c r="J18" s="5">
        <v>3</v>
      </c>
      <c r="K18" s="5">
        <v>3</v>
      </c>
      <c r="L18" s="5">
        <v>4</v>
      </c>
      <c r="M18" s="5">
        <v>4</v>
      </c>
      <c r="N18" s="5">
        <v>4</v>
      </c>
      <c r="O18" s="5">
        <v>4</v>
      </c>
      <c r="P18" s="5">
        <v>5</v>
      </c>
      <c r="Q18" s="5">
        <v>5</v>
      </c>
      <c r="R18" s="5">
        <v>4</v>
      </c>
      <c r="S18" s="5">
        <v>5</v>
      </c>
      <c r="T18" s="5">
        <v>5</v>
      </c>
      <c r="U18" s="5">
        <v>5</v>
      </c>
      <c r="V18" s="5">
        <v>4</v>
      </c>
      <c r="W18" s="5">
        <v>4</v>
      </c>
      <c r="X18" s="5">
        <v>4</v>
      </c>
      <c r="Y18" s="5">
        <v>4</v>
      </c>
      <c r="Z18" s="5">
        <v>5</v>
      </c>
      <c r="AA18" s="5">
        <v>5</v>
      </c>
      <c r="AB18" s="5">
        <v>5</v>
      </c>
      <c r="AC18" s="5">
        <v>5</v>
      </c>
      <c r="AD18" s="5">
        <v>4</v>
      </c>
      <c r="AE18" s="5">
        <v>4</v>
      </c>
      <c r="AF18" s="5">
        <v>4</v>
      </c>
      <c r="AG18" s="5">
        <v>4</v>
      </c>
      <c r="AH18" s="5">
        <v>4</v>
      </c>
      <c r="AI18" s="5">
        <v>4</v>
      </c>
      <c r="AJ18" s="5">
        <v>5</v>
      </c>
      <c r="AK18" s="5">
        <v>5</v>
      </c>
      <c r="AL18" s="5">
        <v>4</v>
      </c>
      <c r="AM18" s="5">
        <v>4</v>
      </c>
      <c r="AN18" s="5">
        <v>4</v>
      </c>
      <c r="AO18" s="5">
        <v>4</v>
      </c>
      <c r="AP18" s="5">
        <v>3</v>
      </c>
      <c r="AQ18" s="5">
        <f t="shared" si="0"/>
        <v>161</v>
      </c>
      <c r="AR18" s="7">
        <f t="shared" si="1"/>
        <v>4.2368421052631575</v>
      </c>
      <c r="AS18" s="15"/>
      <c r="AT18" s="14"/>
    </row>
    <row r="19" spans="2:46" ht="55.5" customHeight="1">
      <c r="B19" s="5"/>
      <c r="C19" s="5">
        <v>17</v>
      </c>
      <c r="D19" s="4" t="s">
        <v>25</v>
      </c>
      <c r="E19" s="5">
        <v>5</v>
      </c>
      <c r="F19" s="5">
        <v>5</v>
      </c>
      <c r="G19" s="5">
        <v>5</v>
      </c>
      <c r="H19" s="5">
        <v>4</v>
      </c>
      <c r="I19" s="5">
        <v>4</v>
      </c>
      <c r="J19" s="5">
        <v>5</v>
      </c>
      <c r="K19" s="5">
        <v>5</v>
      </c>
      <c r="L19" s="5">
        <v>5</v>
      </c>
      <c r="M19" s="5">
        <v>4</v>
      </c>
      <c r="N19" s="5">
        <v>4</v>
      </c>
      <c r="O19" s="5">
        <v>4</v>
      </c>
      <c r="P19" s="5">
        <v>5</v>
      </c>
      <c r="Q19" s="5">
        <v>5</v>
      </c>
      <c r="R19" s="5">
        <v>5</v>
      </c>
      <c r="S19" s="5">
        <v>4</v>
      </c>
      <c r="T19" s="5">
        <v>5</v>
      </c>
      <c r="U19" s="5">
        <v>4</v>
      </c>
      <c r="V19" s="5">
        <v>5</v>
      </c>
      <c r="W19" s="5">
        <v>4</v>
      </c>
      <c r="X19" s="5">
        <v>5</v>
      </c>
      <c r="Y19" s="5">
        <v>4</v>
      </c>
      <c r="Z19" s="5">
        <v>5</v>
      </c>
      <c r="AA19" s="5">
        <v>5</v>
      </c>
      <c r="AB19" s="5">
        <v>5</v>
      </c>
      <c r="AC19" s="5">
        <v>5</v>
      </c>
      <c r="AD19" s="5">
        <v>4</v>
      </c>
      <c r="AE19" s="5">
        <v>4</v>
      </c>
      <c r="AF19" s="5">
        <v>5</v>
      </c>
      <c r="AG19" s="5">
        <v>4</v>
      </c>
      <c r="AH19" s="5">
        <v>4</v>
      </c>
      <c r="AI19" s="5">
        <v>4</v>
      </c>
      <c r="AJ19" s="5">
        <v>5</v>
      </c>
      <c r="AK19" s="5">
        <v>5</v>
      </c>
      <c r="AL19" s="5">
        <v>4</v>
      </c>
      <c r="AM19" s="5">
        <v>5</v>
      </c>
      <c r="AN19" s="5">
        <v>5</v>
      </c>
      <c r="AO19" s="5">
        <v>4</v>
      </c>
      <c r="AP19" s="5">
        <v>3</v>
      </c>
      <c r="AQ19" s="5">
        <f t="shared" si="0"/>
        <v>172</v>
      </c>
      <c r="AR19" s="7">
        <f t="shared" si="1"/>
        <v>4.526315789473684</v>
      </c>
      <c r="AS19" s="15"/>
      <c r="AT19" s="14"/>
    </row>
    <row r="20" spans="2:46" ht="55.5" customHeight="1">
      <c r="B20" s="5"/>
      <c r="C20" s="5">
        <v>18</v>
      </c>
      <c r="D20" s="4" t="s">
        <v>156</v>
      </c>
      <c r="E20" s="5">
        <v>4</v>
      </c>
      <c r="F20" s="5">
        <v>4</v>
      </c>
      <c r="G20" s="5">
        <v>4</v>
      </c>
      <c r="H20" s="5">
        <v>4</v>
      </c>
      <c r="I20" s="5">
        <v>4</v>
      </c>
      <c r="J20" s="5">
        <v>4</v>
      </c>
      <c r="K20" s="5">
        <v>4</v>
      </c>
      <c r="L20" s="5">
        <v>4</v>
      </c>
      <c r="M20" s="5">
        <v>5</v>
      </c>
      <c r="N20" s="5">
        <v>5</v>
      </c>
      <c r="O20" s="5">
        <v>4</v>
      </c>
      <c r="P20" s="5">
        <v>5</v>
      </c>
      <c r="Q20" s="5">
        <v>5</v>
      </c>
      <c r="R20" s="5">
        <v>4</v>
      </c>
      <c r="S20" s="5">
        <v>4</v>
      </c>
      <c r="T20" s="5">
        <v>4</v>
      </c>
      <c r="U20" s="5">
        <v>4</v>
      </c>
      <c r="V20" s="5">
        <v>4</v>
      </c>
      <c r="W20" s="5">
        <v>4</v>
      </c>
      <c r="X20" s="5">
        <v>4</v>
      </c>
      <c r="Y20" s="5">
        <v>4</v>
      </c>
      <c r="Z20" s="5">
        <v>5</v>
      </c>
      <c r="AA20" s="5">
        <v>5</v>
      </c>
      <c r="AB20" s="5">
        <v>5</v>
      </c>
      <c r="AC20" s="5">
        <v>5</v>
      </c>
      <c r="AD20" s="5">
        <v>5</v>
      </c>
      <c r="AE20" s="5">
        <v>4</v>
      </c>
      <c r="AF20" s="5">
        <v>4</v>
      </c>
      <c r="AG20" s="5">
        <v>4</v>
      </c>
      <c r="AH20" s="5">
        <v>4</v>
      </c>
      <c r="AI20" s="5">
        <v>4</v>
      </c>
      <c r="AJ20" s="5">
        <v>5</v>
      </c>
      <c r="AK20" s="5">
        <v>5</v>
      </c>
      <c r="AL20" s="5">
        <v>4</v>
      </c>
      <c r="AM20" s="5">
        <v>4</v>
      </c>
      <c r="AN20" s="5">
        <v>5</v>
      </c>
      <c r="AO20" s="5">
        <v>5</v>
      </c>
      <c r="AP20" s="5">
        <v>3</v>
      </c>
      <c r="AQ20" s="5">
        <f t="shared" si="0"/>
        <v>164</v>
      </c>
      <c r="AR20" s="7">
        <f t="shared" si="1"/>
        <v>4.315789473684211</v>
      </c>
      <c r="AS20" s="15"/>
      <c r="AT20" s="14"/>
    </row>
    <row r="21" spans="2:46" ht="55.5" customHeight="1">
      <c r="B21" s="5"/>
      <c r="C21" s="5">
        <v>19</v>
      </c>
      <c r="D21" s="4" t="s">
        <v>26</v>
      </c>
      <c r="E21" s="5">
        <v>4</v>
      </c>
      <c r="F21" s="5">
        <v>4</v>
      </c>
      <c r="G21" s="5">
        <v>4</v>
      </c>
      <c r="H21" s="5">
        <v>4</v>
      </c>
      <c r="I21" s="5">
        <v>4</v>
      </c>
      <c r="J21" s="5">
        <v>4</v>
      </c>
      <c r="K21" s="5">
        <v>4</v>
      </c>
      <c r="L21" s="5">
        <v>4</v>
      </c>
      <c r="M21" s="5">
        <v>4</v>
      </c>
      <c r="N21" s="5">
        <v>4</v>
      </c>
      <c r="O21" s="5">
        <v>4</v>
      </c>
      <c r="P21" s="5">
        <v>5</v>
      </c>
      <c r="Q21" s="5">
        <v>5</v>
      </c>
      <c r="R21" s="5">
        <v>4</v>
      </c>
      <c r="S21" s="5">
        <v>4</v>
      </c>
      <c r="T21" s="5">
        <v>4</v>
      </c>
      <c r="U21" s="5">
        <v>4</v>
      </c>
      <c r="V21" s="5">
        <v>4</v>
      </c>
      <c r="W21" s="5">
        <v>4</v>
      </c>
      <c r="X21" s="5">
        <v>4</v>
      </c>
      <c r="Y21" s="5">
        <v>4</v>
      </c>
      <c r="Z21" s="5">
        <v>5</v>
      </c>
      <c r="AA21" s="5">
        <v>5</v>
      </c>
      <c r="AB21" s="5">
        <v>5</v>
      </c>
      <c r="AC21" s="5">
        <v>5</v>
      </c>
      <c r="AD21" s="5">
        <v>4</v>
      </c>
      <c r="AE21" s="5">
        <v>4</v>
      </c>
      <c r="AF21" s="5">
        <v>4</v>
      </c>
      <c r="AG21" s="5">
        <v>4</v>
      </c>
      <c r="AH21" s="5">
        <v>4</v>
      </c>
      <c r="AI21" s="5">
        <v>4</v>
      </c>
      <c r="AJ21" s="5">
        <v>5</v>
      </c>
      <c r="AK21" s="5">
        <v>5</v>
      </c>
      <c r="AL21" s="5">
        <v>4</v>
      </c>
      <c r="AM21" s="5">
        <v>4</v>
      </c>
      <c r="AN21" s="5">
        <v>4</v>
      </c>
      <c r="AO21" s="5">
        <v>4</v>
      </c>
      <c r="AP21" s="5">
        <v>3</v>
      </c>
      <c r="AQ21" s="5">
        <f t="shared" si="0"/>
        <v>159</v>
      </c>
      <c r="AR21" s="7">
        <f t="shared" si="1"/>
        <v>4.184210526315789</v>
      </c>
      <c r="AS21" s="15"/>
      <c r="AT21" s="14"/>
    </row>
    <row r="22" spans="2:46" ht="55.5" customHeight="1">
      <c r="B22" s="10" t="s">
        <v>27</v>
      </c>
      <c r="C22" s="10">
        <v>20</v>
      </c>
      <c r="D22" s="11" t="s">
        <v>28</v>
      </c>
      <c r="E22" s="10">
        <v>4</v>
      </c>
      <c r="F22" s="10">
        <v>4</v>
      </c>
      <c r="G22" s="10">
        <v>5</v>
      </c>
      <c r="H22" s="10">
        <v>4</v>
      </c>
      <c r="I22" s="10">
        <v>5</v>
      </c>
      <c r="J22" s="10">
        <v>4</v>
      </c>
      <c r="K22" s="10">
        <v>3</v>
      </c>
      <c r="L22" s="10">
        <v>3</v>
      </c>
      <c r="M22" s="10">
        <v>4</v>
      </c>
      <c r="N22" s="10">
        <v>4</v>
      </c>
      <c r="O22" s="10">
        <v>4</v>
      </c>
      <c r="P22" s="10">
        <v>5</v>
      </c>
      <c r="Q22" s="10">
        <v>5</v>
      </c>
      <c r="R22" s="10">
        <v>4</v>
      </c>
      <c r="S22" s="10">
        <v>4</v>
      </c>
      <c r="T22" s="10">
        <v>3</v>
      </c>
      <c r="U22" s="10">
        <v>3</v>
      </c>
      <c r="V22" s="10">
        <v>4</v>
      </c>
      <c r="W22" s="10">
        <v>4</v>
      </c>
      <c r="X22" s="10">
        <v>4</v>
      </c>
      <c r="Y22" s="10">
        <v>4</v>
      </c>
      <c r="Z22" s="10">
        <v>5</v>
      </c>
      <c r="AA22" s="10">
        <v>5</v>
      </c>
      <c r="AB22" s="10">
        <v>5</v>
      </c>
      <c r="AC22" s="10">
        <v>5</v>
      </c>
      <c r="AD22" s="10">
        <v>4</v>
      </c>
      <c r="AE22" s="10">
        <v>4</v>
      </c>
      <c r="AF22" s="10">
        <v>4</v>
      </c>
      <c r="AG22" s="10">
        <v>4</v>
      </c>
      <c r="AH22" s="10">
        <v>4</v>
      </c>
      <c r="AI22" s="10">
        <v>4</v>
      </c>
      <c r="AJ22" s="10">
        <v>5</v>
      </c>
      <c r="AK22" s="10">
        <v>5</v>
      </c>
      <c r="AL22" s="10">
        <v>4</v>
      </c>
      <c r="AM22" s="10">
        <v>4</v>
      </c>
      <c r="AN22" s="10">
        <v>4</v>
      </c>
      <c r="AO22" s="10">
        <v>4</v>
      </c>
      <c r="AP22" s="10">
        <v>3</v>
      </c>
      <c r="AQ22" s="10">
        <f t="shared" si="0"/>
        <v>157</v>
      </c>
      <c r="AR22" s="13">
        <f t="shared" si="1"/>
        <v>4.131578947368421</v>
      </c>
      <c r="AS22" s="14">
        <f>SUM(AR22:AR25)</f>
        <v>16.526315789473685</v>
      </c>
      <c r="AT22" s="14">
        <f>AS22/4</f>
        <v>4.131578947368421</v>
      </c>
    </row>
    <row r="23" spans="2:46" ht="55.5" customHeight="1">
      <c r="B23" s="5"/>
      <c r="C23" s="5">
        <v>21</v>
      </c>
      <c r="D23" s="4" t="s">
        <v>29</v>
      </c>
      <c r="E23" s="5">
        <v>4</v>
      </c>
      <c r="F23" s="5">
        <v>4</v>
      </c>
      <c r="G23" s="5">
        <v>4</v>
      </c>
      <c r="H23" s="5">
        <v>4</v>
      </c>
      <c r="I23" s="5">
        <v>4</v>
      </c>
      <c r="J23" s="5">
        <v>4</v>
      </c>
      <c r="K23" s="5">
        <v>4</v>
      </c>
      <c r="L23" s="5">
        <v>4</v>
      </c>
      <c r="M23" s="5">
        <v>4</v>
      </c>
      <c r="N23" s="5">
        <v>4</v>
      </c>
      <c r="O23" s="5">
        <v>4</v>
      </c>
      <c r="P23" s="5">
        <v>5</v>
      </c>
      <c r="Q23" s="5">
        <v>5</v>
      </c>
      <c r="R23" s="5">
        <v>4</v>
      </c>
      <c r="S23" s="5">
        <v>4</v>
      </c>
      <c r="T23" s="5">
        <v>4</v>
      </c>
      <c r="U23" s="5">
        <v>4</v>
      </c>
      <c r="V23" s="5">
        <v>4</v>
      </c>
      <c r="W23" s="5">
        <v>4</v>
      </c>
      <c r="X23" s="5">
        <v>4</v>
      </c>
      <c r="Y23" s="5">
        <v>4</v>
      </c>
      <c r="Z23" s="5">
        <v>5</v>
      </c>
      <c r="AA23" s="5">
        <v>5</v>
      </c>
      <c r="AB23" s="5">
        <v>5</v>
      </c>
      <c r="AC23" s="5">
        <v>5</v>
      </c>
      <c r="AD23" s="5">
        <v>4</v>
      </c>
      <c r="AE23" s="5">
        <v>4</v>
      </c>
      <c r="AF23" s="5">
        <v>4</v>
      </c>
      <c r="AG23" s="5">
        <v>4</v>
      </c>
      <c r="AH23" s="5">
        <v>4</v>
      </c>
      <c r="AI23" s="5">
        <v>4</v>
      </c>
      <c r="AJ23" s="5">
        <v>5</v>
      </c>
      <c r="AK23" s="5">
        <v>5</v>
      </c>
      <c r="AL23" s="5">
        <v>4</v>
      </c>
      <c r="AM23" s="5">
        <v>4</v>
      </c>
      <c r="AN23" s="5">
        <v>4</v>
      </c>
      <c r="AO23" s="5">
        <v>4</v>
      </c>
      <c r="AP23" s="5">
        <v>3</v>
      </c>
      <c r="AQ23" s="5">
        <f t="shared" si="0"/>
        <v>159</v>
      </c>
      <c r="AR23" s="7">
        <f t="shared" si="1"/>
        <v>4.184210526315789</v>
      </c>
      <c r="AS23" s="15"/>
      <c r="AT23" s="15"/>
    </row>
    <row r="24" spans="2:46" ht="55.5" customHeight="1">
      <c r="B24" s="5"/>
      <c r="C24" s="5">
        <v>22</v>
      </c>
      <c r="D24" s="4" t="s">
        <v>30</v>
      </c>
      <c r="E24" s="5">
        <v>4</v>
      </c>
      <c r="F24" s="5">
        <v>4</v>
      </c>
      <c r="G24" s="5">
        <v>4</v>
      </c>
      <c r="H24" s="5">
        <v>4</v>
      </c>
      <c r="I24" s="5">
        <v>4</v>
      </c>
      <c r="J24" s="5">
        <v>4</v>
      </c>
      <c r="K24" s="5">
        <v>4</v>
      </c>
      <c r="L24" s="5">
        <v>4</v>
      </c>
      <c r="M24" s="5">
        <v>4</v>
      </c>
      <c r="N24" s="5">
        <v>4</v>
      </c>
      <c r="O24" s="5">
        <v>4</v>
      </c>
      <c r="P24" s="5">
        <v>5</v>
      </c>
      <c r="Q24" s="5">
        <v>5</v>
      </c>
      <c r="R24" s="5">
        <v>4</v>
      </c>
      <c r="S24" s="5">
        <v>4</v>
      </c>
      <c r="T24" s="5">
        <v>4</v>
      </c>
      <c r="U24" s="5">
        <v>4</v>
      </c>
      <c r="V24" s="5">
        <v>3</v>
      </c>
      <c r="W24" s="5">
        <v>4</v>
      </c>
      <c r="X24" s="5">
        <v>4</v>
      </c>
      <c r="Y24" s="5">
        <v>4</v>
      </c>
      <c r="Z24" s="5">
        <v>5</v>
      </c>
      <c r="AA24" s="5">
        <v>5</v>
      </c>
      <c r="AB24" s="5">
        <v>5</v>
      </c>
      <c r="AC24" s="5">
        <v>5</v>
      </c>
      <c r="AD24" s="5">
        <v>4</v>
      </c>
      <c r="AE24" s="5">
        <v>4</v>
      </c>
      <c r="AF24" s="5">
        <v>4</v>
      </c>
      <c r="AG24" s="5">
        <v>3</v>
      </c>
      <c r="AH24" s="5">
        <v>4</v>
      </c>
      <c r="AI24" s="5">
        <v>4</v>
      </c>
      <c r="AJ24" s="5">
        <v>5</v>
      </c>
      <c r="AK24" s="5">
        <v>5</v>
      </c>
      <c r="AL24" s="5">
        <v>4</v>
      </c>
      <c r="AM24" s="5">
        <v>4</v>
      </c>
      <c r="AN24" s="5">
        <v>3</v>
      </c>
      <c r="AO24" s="5">
        <v>4</v>
      </c>
      <c r="AP24" s="5">
        <v>3</v>
      </c>
      <c r="AQ24" s="5">
        <f t="shared" si="0"/>
        <v>156</v>
      </c>
      <c r="AR24" s="7">
        <f t="shared" si="1"/>
        <v>4.105263157894737</v>
      </c>
      <c r="AS24" s="15"/>
      <c r="AT24" s="15"/>
    </row>
    <row r="25" spans="2:46" ht="55.5" customHeight="1">
      <c r="B25" s="5"/>
      <c r="C25" s="5">
        <v>23</v>
      </c>
      <c r="D25" s="4" t="s">
        <v>31</v>
      </c>
      <c r="E25" s="5">
        <v>4</v>
      </c>
      <c r="F25" s="5">
        <v>4</v>
      </c>
      <c r="G25" s="5">
        <v>4</v>
      </c>
      <c r="H25" s="5">
        <v>3</v>
      </c>
      <c r="I25" s="5">
        <v>4</v>
      </c>
      <c r="J25" s="5">
        <v>5</v>
      </c>
      <c r="K25" s="5">
        <v>4</v>
      </c>
      <c r="L25" s="5">
        <v>5</v>
      </c>
      <c r="M25" s="5">
        <v>4</v>
      </c>
      <c r="N25" s="5">
        <v>4</v>
      </c>
      <c r="O25" s="5">
        <v>4</v>
      </c>
      <c r="P25" s="5">
        <v>5</v>
      </c>
      <c r="Q25" s="5">
        <v>5</v>
      </c>
      <c r="R25" s="5">
        <v>4</v>
      </c>
      <c r="S25" s="5">
        <v>4</v>
      </c>
      <c r="T25" s="5">
        <v>3</v>
      </c>
      <c r="U25" s="5">
        <v>4</v>
      </c>
      <c r="V25" s="5">
        <v>4</v>
      </c>
      <c r="W25" s="5">
        <v>4</v>
      </c>
      <c r="X25" s="5">
        <v>4</v>
      </c>
      <c r="Y25" s="5">
        <v>4</v>
      </c>
      <c r="Z25" s="5">
        <v>5</v>
      </c>
      <c r="AA25" s="5">
        <v>5</v>
      </c>
      <c r="AB25" s="5">
        <v>5</v>
      </c>
      <c r="AC25" s="5">
        <v>5</v>
      </c>
      <c r="AD25" s="5">
        <v>4</v>
      </c>
      <c r="AE25" s="5">
        <v>4</v>
      </c>
      <c r="AF25" s="5">
        <v>3</v>
      </c>
      <c r="AG25" s="5">
        <v>4</v>
      </c>
      <c r="AH25" s="5">
        <v>4</v>
      </c>
      <c r="AI25" s="5">
        <v>3</v>
      </c>
      <c r="AJ25" s="5">
        <v>5</v>
      </c>
      <c r="AK25" s="5">
        <v>5</v>
      </c>
      <c r="AL25" s="5">
        <v>4</v>
      </c>
      <c r="AM25" s="5">
        <v>4</v>
      </c>
      <c r="AN25" s="5">
        <v>3</v>
      </c>
      <c r="AO25" s="5">
        <v>4</v>
      </c>
      <c r="AP25" s="5">
        <v>3</v>
      </c>
      <c r="AQ25" s="5">
        <f t="shared" si="0"/>
        <v>156</v>
      </c>
      <c r="AR25" s="7">
        <f t="shared" si="1"/>
        <v>4.105263157894737</v>
      </c>
      <c r="AS25" s="15"/>
      <c r="AT25" s="15"/>
    </row>
    <row r="26" ht="55.5" customHeight="1">
      <c r="AR26" s="9">
        <f>SUM(AR3:AR25)</f>
        <v>102.50000000000001</v>
      </c>
    </row>
    <row r="27" spans="4:46" ht="18.75">
      <c r="D27" s="1"/>
      <c r="AR27" s="8">
        <f>AR26/23</f>
        <v>4.4565217391304355</v>
      </c>
      <c r="AT27" s="2">
        <f>SUM(AT3:AT22)/5</f>
        <v>4.455789473684211</v>
      </c>
    </row>
    <row r="28" spans="4:5" ht="15">
      <c r="D28" t="s">
        <v>32</v>
      </c>
      <c r="E28">
        <v>1</v>
      </c>
    </row>
    <row r="29" spans="4:5" ht="15">
      <c r="D29" t="s">
        <v>33</v>
      </c>
      <c r="E29">
        <v>2</v>
      </c>
    </row>
    <row r="30" spans="4:5" ht="15">
      <c r="D30" t="s">
        <v>34</v>
      </c>
      <c r="E30">
        <v>3</v>
      </c>
    </row>
    <row r="31" spans="4:5" ht="15">
      <c r="D31" t="s">
        <v>35</v>
      </c>
      <c r="E31">
        <v>4</v>
      </c>
    </row>
    <row r="32" spans="4:5" ht="15">
      <c r="D32" t="s">
        <v>36</v>
      </c>
      <c r="E32">
        <v>5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4"/>
  <sheetViews>
    <sheetView zoomScale="60" zoomScaleNormal="60" workbookViewId="0" topLeftCell="E20">
      <selection activeCell="N21" sqref="N21"/>
    </sheetView>
  </sheetViews>
  <sheetFormatPr defaultColWidth="9.140625" defaultRowHeight="15"/>
  <cols>
    <col min="1" max="1" width="0.42578125" style="0" customWidth="1"/>
    <col min="2" max="2" width="15.57421875" style="0" customWidth="1"/>
    <col min="3" max="3" width="5.7109375" style="0" customWidth="1"/>
    <col min="4" max="4" width="51.57421875" style="0" customWidth="1"/>
    <col min="5" max="10" width="25.57421875" style="0" customWidth="1"/>
    <col min="21" max="21" width="17.421875" style="0" customWidth="1"/>
    <col min="22" max="22" width="11.140625" style="0" customWidth="1"/>
    <col min="23" max="23" width="19.8515625" style="0" customWidth="1"/>
  </cols>
  <sheetData>
    <row r="2" spans="2:10" ht="18.75">
      <c r="B2" s="37" t="s">
        <v>154</v>
      </c>
      <c r="C2" s="37" t="s">
        <v>0</v>
      </c>
      <c r="D2" s="37" t="s">
        <v>2</v>
      </c>
      <c r="E2" s="39" t="s">
        <v>69</v>
      </c>
      <c r="F2" s="39"/>
      <c r="G2" s="39"/>
      <c r="H2" s="39"/>
      <c r="I2" s="39"/>
      <c r="J2" s="39"/>
    </row>
    <row r="3" spans="2:23" ht="90" customHeight="1">
      <c r="B3" s="38"/>
      <c r="C3" s="38"/>
      <c r="D3" s="38"/>
      <c r="E3" s="21" t="s">
        <v>98</v>
      </c>
      <c r="F3" s="22" t="s">
        <v>99</v>
      </c>
      <c r="G3" s="22" t="s">
        <v>100</v>
      </c>
      <c r="H3" s="22" t="s">
        <v>101</v>
      </c>
      <c r="I3" s="22" t="s">
        <v>102</v>
      </c>
      <c r="J3" s="22" t="s">
        <v>103</v>
      </c>
      <c r="Q3" t="s">
        <v>95</v>
      </c>
      <c r="R3">
        <f>6*38</f>
        <v>228</v>
      </c>
      <c r="S3" t="s">
        <v>96</v>
      </c>
      <c r="T3">
        <f>1*38</f>
        <v>38</v>
      </c>
      <c r="W3" t="s">
        <v>97</v>
      </c>
    </row>
    <row r="4" spans="2:23" ht="55.5" customHeight="1">
      <c r="B4" s="10" t="s">
        <v>38</v>
      </c>
      <c r="C4" s="10">
        <v>1</v>
      </c>
      <c r="D4" s="11" t="s">
        <v>39</v>
      </c>
      <c r="E4" s="23">
        <v>0</v>
      </c>
      <c r="F4" s="23">
        <v>0</v>
      </c>
      <c r="G4" s="23">
        <v>0</v>
      </c>
      <c r="H4" s="23">
        <v>1</v>
      </c>
      <c r="I4" s="23">
        <v>20</v>
      </c>
      <c r="J4" s="23">
        <v>17</v>
      </c>
      <c r="K4" s="16"/>
      <c r="L4" s="18"/>
      <c r="M4" s="19">
        <f>H4/38*100</f>
        <v>2.631578947368421</v>
      </c>
      <c r="N4" s="19">
        <f>I4/38*100</f>
        <v>52.63157894736842</v>
      </c>
      <c r="O4" s="19">
        <f>J4/38*100</f>
        <v>44.73684210526316</v>
      </c>
      <c r="P4" s="20">
        <f>SUM(M4:O4)</f>
        <v>100</v>
      </c>
      <c r="Q4" s="16"/>
      <c r="R4" s="16">
        <f>H4*4</f>
        <v>4</v>
      </c>
      <c r="S4" s="16">
        <f>I4*5</f>
        <v>100</v>
      </c>
      <c r="T4" s="16">
        <f>J4*6</f>
        <v>102</v>
      </c>
      <c r="U4" s="16">
        <f>SUM(R4:T4)</f>
        <v>206</v>
      </c>
      <c r="V4" s="19">
        <f>(U4/R3)*100</f>
        <v>90.35087719298247</v>
      </c>
      <c r="W4" s="19">
        <f>SUM(V4:V7)/4</f>
        <v>91.66666666666667</v>
      </c>
    </row>
    <row r="5" spans="2:22" ht="55.5" customHeight="1">
      <c r="B5" s="5"/>
      <c r="C5" s="5">
        <v>2</v>
      </c>
      <c r="D5" s="4" t="s">
        <v>40</v>
      </c>
      <c r="E5" s="24">
        <v>0</v>
      </c>
      <c r="F5" s="24">
        <v>0</v>
      </c>
      <c r="G5" s="24">
        <v>0</v>
      </c>
      <c r="H5" s="24">
        <v>3</v>
      </c>
      <c r="I5" s="24">
        <v>11</v>
      </c>
      <c r="J5" s="24">
        <v>24</v>
      </c>
      <c r="M5" s="2">
        <f aca="true" t="shared" si="0" ref="M5:M26">H5/38*100</f>
        <v>7.894736842105263</v>
      </c>
      <c r="N5" s="2">
        <f aca="true" t="shared" si="1" ref="N5:N26">I5/38*100</f>
        <v>28.947368421052634</v>
      </c>
      <c r="O5" s="2">
        <f aca="true" t="shared" si="2" ref="O5:O26">J5/38*100</f>
        <v>63.1578947368421</v>
      </c>
      <c r="P5" s="3">
        <f aca="true" t="shared" si="3" ref="P5:P26">SUM(M5:O5)</f>
        <v>100</v>
      </c>
      <c r="R5">
        <f aca="true" t="shared" si="4" ref="R5:R26">H5*4</f>
        <v>12</v>
      </c>
      <c r="S5">
        <f aca="true" t="shared" si="5" ref="S5:S26">I5*5</f>
        <v>55</v>
      </c>
      <c r="T5">
        <f aca="true" t="shared" si="6" ref="T5:T26">J5*6</f>
        <v>144</v>
      </c>
      <c r="U5">
        <f aca="true" t="shared" si="7" ref="U5:U26">SUM(R5:T5)</f>
        <v>211</v>
      </c>
      <c r="V5" s="2">
        <f>U5/R3*100</f>
        <v>92.54385964912281</v>
      </c>
    </row>
    <row r="6" spans="2:22" ht="55.5" customHeight="1">
      <c r="B6" s="5"/>
      <c r="C6" s="5">
        <v>3</v>
      </c>
      <c r="D6" s="4" t="s">
        <v>41</v>
      </c>
      <c r="E6" s="24">
        <v>0</v>
      </c>
      <c r="F6" s="24">
        <v>0</v>
      </c>
      <c r="G6" s="24">
        <v>0</v>
      </c>
      <c r="H6" s="24">
        <v>3</v>
      </c>
      <c r="I6" s="24">
        <v>20</v>
      </c>
      <c r="J6" s="24">
        <v>15</v>
      </c>
      <c r="M6" s="2">
        <f t="shared" si="0"/>
        <v>7.894736842105263</v>
      </c>
      <c r="N6" s="2">
        <f t="shared" si="1"/>
        <v>52.63157894736842</v>
      </c>
      <c r="O6" s="2">
        <f t="shared" si="2"/>
        <v>39.473684210526315</v>
      </c>
      <c r="P6" s="3">
        <f t="shared" si="3"/>
        <v>100</v>
      </c>
      <c r="R6">
        <f t="shared" si="4"/>
        <v>12</v>
      </c>
      <c r="S6">
        <f t="shared" si="5"/>
        <v>100</v>
      </c>
      <c r="T6">
        <f t="shared" si="6"/>
        <v>90</v>
      </c>
      <c r="U6">
        <f t="shared" si="7"/>
        <v>202</v>
      </c>
      <c r="V6" s="2">
        <f>U6/R3*100</f>
        <v>88.59649122807018</v>
      </c>
    </row>
    <row r="7" spans="2:22" ht="55.5" customHeight="1">
      <c r="B7" s="5"/>
      <c r="C7" s="5">
        <v>4</v>
      </c>
      <c r="D7" s="4" t="s">
        <v>42</v>
      </c>
      <c r="E7" s="24">
        <v>0</v>
      </c>
      <c r="F7" s="24">
        <v>0</v>
      </c>
      <c r="G7" s="24">
        <v>0</v>
      </c>
      <c r="H7" s="24">
        <v>1</v>
      </c>
      <c r="I7" s="24">
        <v>9</v>
      </c>
      <c r="J7" s="24">
        <v>28</v>
      </c>
      <c r="M7" s="2">
        <f t="shared" si="0"/>
        <v>2.631578947368421</v>
      </c>
      <c r="N7" s="2">
        <f t="shared" si="1"/>
        <v>23.684210526315788</v>
      </c>
      <c r="O7" s="2">
        <f t="shared" si="2"/>
        <v>73.68421052631578</v>
      </c>
      <c r="P7" s="3">
        <f t="shared" si="3"/>
        <v>99.99999999999999</v>
      </c>
      <c r="R7">
        <f t="shared" si="4"/>
        <v>4</v>
      </c>
      <c r="S7">
        <f t="shared" si="5"/>
        <v>45</v>
      </c>
      <c r="T7">
        <f t="shared" si="6"/>
        <v>168</v>
      </c>
      <c r="U7">
        <f t="shared" si="7"/>
        <v>217</v>
      </c>
      <c r="V7" s="2">
        <f>U7/R3*100</f>
        <v>95.17543859649122</v>
      </c>
    </row>
    <row r="8" spans="2:23" ht="55.5" customHeight="1">
      <c r="B8" s="10" t="s">
        <v>43</v>
      </c>
      <c r="C8" s="10">
        <v>5</v>
      </c>
      <c r="D8" s="11" t="s">
        <v>44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38</v>
      </c>
      <c r="K8" s="16"/>
      <c r="L8" s="16"/>
      <c r="M8" s="19">
        <f t="shared" si="0"/>
        <v>0</v>
      </c>
      <c r="N8" s="19">
        <f t="shared" si="1"/>
        <v>0</v>
      </c>
      <c r="O8" s="19">
        <f t="shared" si="2"/>
        <v>100</v>
      </c>
      <c r="P8" s="20">
        <f t="shared" si="3"/>
        <v>100</v>
      </c>
      <c r="Q8" s="16"/>
      <c r="R8" s="16">
        <f t="shared" si="4"/>
        <v>0</v>
      </c>
      <c r="S8" s="16">
        <f t="shared" si="5"/>
        <v>0</v>
      </c>
      <c r="T8" s="16">
        <f t="shared" si="6"/>
        <v>228</v>
      </c>
      <c r="U8" s="16">
        <f t="shared" si="7"/>
        <v>228</v>
      </c>
      <c r="V8" s="19">
        <f>U8/R3*100</f>
        <v>100</v>
      </c>
      <c r="W8" s="19">
        <f>SUM(V8:V13)/6</f>
        <v>98.6842105263158</v>
      </c>
    </row>
    <row r="9" spans="2:22" ht="55.5" customHeight="1">
      <c r="B9" s="5"/>
      <c r="C9" s="5">
        <v>6</v>
      </c>
      <c r="D9" s="4" t="s">
        <v>45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38</v>
      </c>
      <c r="M9" s="2">
        <f t="shared" si="0"/>
        <v>0</v>
      </c>
      <c r="N9" s="2">
        <f t="shared" si="1"/>
        <v>0</v>
      </c>
      <c r="O9" s="2">
        <f t="shared" si="2"/>
        <v>100</v>
      </c>
      <c r="P9" s="3">
        <f t="shared" si="3"/>
        <v>100</v>
      </c>
      <c r="R9">
        <f t="shared" si="4"/>
        <v>0</v>
      </c>
      <c r="S9">
        <f t="shared" si="5"/>
        <v>0</v>
      </c>
      <c r="T9">
        <f t="shared" si="6"/>
        <v>228</v>
      </c>
      <c r="U9">
        <f t="shared" si="7"/>
        <v>228</v>
      </c>
      <c r="V9" s="2">
        <f>U9/R3*100</f>
        <v>100</v>
      </c>
    </row>
    <row r="10" spans="2:22" ht="55.5" customHeight="1">
      <c r="B10" s="5"/>
      <c r="C10" s="5">
        <v>7</v>
      </c>
      <c r="D10" s="4" t="s">
        <v>46</v>
      </c>
      <c r="E10" s="24">
        <v>0</v>
      </c>
      <c r="F10" s="24">
        <v>0</v>
      </c>
      <c r="G10" s="24">
        <v>0</v>
      </c>
      <c r="H10" s="24">
        <v>0</v>
      </c>
      <c r="I10" s="24">
        <v>10</v>
      </c>
      <c r="J10" s="24">
        <v>28</v>
      </c>
      <c r="M10" s="2">
        <f t="shared" si="0"/>
        <v>0</v>
      </c>
      <c r="N10" s="2">
        <f t="shared" si="1"/>
        <v>26.31578947368421</v>
      </c>
      <c r="O10" s="2">
        <f t="shared" si="2"/>
        <v>73.68421052631578</v>
      </c>
      <c r="P10" s="3">
        <f t="shared" si="3"/>
        <v>99.99999999999999</v>
      </c>
      <c r="R10">
        <f t="shared" si="4"/>
        <v>0</v>
      </c>
      <c r="S10">
        <f t="shared" si="5"/>
        <v>50</v>
      </c>
      <c r="T10">
        <f t="shared" si="6"/>
        <v>168</v>
      </c>
      <c r="U10">
        <f t="shared" si="7"/>
        <v>218</v>
      </c>
      <c r="V10" s="2">
        <f>U10/R3*100</f>
        <v>95.6140350877193</v>
      </c>
    </row>
    <row r="11" spans="2:22" ht="55.5" customHeight="1">
      <c r="B11" s="5"/>
      <c r="C11" s="5">
        <v>8</v>
      </c>
      <c r="D11" s="4" t="s">
        <v>47</v>
      </c>
      <c r="E11" s="24">
        <v>0</v>
      </c>
      <c r="F11" s="24">
        <v>0</v>
      </c>
      <c r="G11" s="24">
        <v>0</v>
      </c>
      <c r="H11" s="24">
        <v>0</v>
      </c>
      <c r="I11" s="24">
        <v>8</v>
      </c>
      <c r="J11" s="24">
        <v>30</v>
      </c>
      <c r="M11" s="2">
        <f t="shared" si="0"/>
        <v>0</v>
      </c>
      <c r="N11" s="2">
        <f t="shared" si="1"/>
        <v>21.052631578947366</v>
      </c>
      <c r="O11" s="2">
        <f t="shared" si="2"/>
        <v>78.94736842105263</v>
      </c>
      <c r="P11" s="3">
        <f t="shared" si="3"/>
        <v>100</v>
      </c>
      <c r="R11">
        <f t="shared" si="4"/>
        <v>0</v>
      </c>
      <c r="S11">
        <f t="shared" si="5"/>
        <v>40</v>
      </c>
      <c r="T11">
        <f t="shared" si="6"/>
        <v>180</v>
      </c>
      <c r="U11">
        <f t="shared" si="7"/>
        <v>220</v>
      </c>
      <c r="V11" s="2">
        <f>U11/R3*100</f>
        <v>96.49122807017544</v>
      </c>
    </row>
    <row r="12" spans="2:22" ht="55.5" customHeight="1">
      <c r="B12" s="5"/>
      <c r="C12" s="5">
        <v>9</v>
      </c>
      <c r="D12" s="4" t="s">
        <v>48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38</v>
      </c>
      <c r="M12" s="2">
        <f t="shared" si="0"/>
        <v>0</v>
      </c>
      <c r="N12" s="2">
        <f t="shared" si="1"/>
        <v>0</v>
      </c>
      <c r="O12" s="2">
        <f t="shared" si="2"/>
        <v>100</v>
      </c>
      <c r="P12" s="3">
        <f t="shared" si="3"/>
        <v>100</v>
      </c>
      <c r="R12">
        <f t="shared" si="4"/>
        <v>0</v>
      </c>
      <c r="S12">
        <f t="shared" si="5"/>
        <v>0</v>
      </c>
      <c r="T12">
        <f t="shared" si="6"/>
        <v>228</v>
      </c>
      <c r="U12">
        <f t="shared" si="7"/>
        <v>228</v>
      </c>
      <c r="V12" s="2">
        <f>U12/R3*100</f>
        <v>100</v>
      </c>
    </row>
    <row r="13" spans="2:22" ht="55.5" customHeight="1">
      <c r="B13" s="5"/>
      <c r="C13" s="5">
        <v>10</v>
      </c>
      <c r="D13" s="4" t="s">
        <v>49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38</v>
      </c>
      <c r="M13" s="2">
        <f t="shared" si="0"/>
        <v>0</v>
      </c>
      <c r="N13" s="2">
        <f t="shared" si="1"/>
        <v>0</v>
      </c>
      <c r="O13" s="2">
        <f t="shared" si="2"/>
        <v>100</v>
      </c>
      <c r="P13" s="3">
        <f t="shared" si="3"/>
        <v>100</v>
      </c>
      <c r="R13">
        <f t="shared" si="4"/>
        <v>0</v>
      </c>
      <c r="S13">
        <f t="shared" si="5"/>
        <v>0</v>
      </c>
      <c r="T13">
        <f t="shared" si="6"/>
        <v>228</v>
      </c>
      <c r="U13">
        <f t="shared" si="7"/>
        <v>228</v>
      </c>
      <c r="V13" s="2">
        <f>U13/R3*100</f>
        <v>100</v>
      </c>
    </row>
    <row r="14" spans="2:23" ht="55.5" customHeight="1">
      <c r="B14" s="10" t="s">
        <v>50</v>
      </c>
      <c r="C14" s="10">
        <v>11</v>
      </c>
      <c r="D14" s="11" t="s">
        <v>51</v>
      </c>
      <c r="E14" s="23">
        <v>0</v>
      </c>
      <c r="F14" s="23">
        <v>0</v>
      </c>
      <c r="G14" s="23">
        <v>0</v>
      </c>
      <c r="H14" s="23">
        <v>1</v>
      </c>
      <c r="I14" s="23">
        <v>17</v>
      </c>
      <c r="J14" s="23">
        <v>20</v>
      </c>
      <c r="K14" s="16"/>
      <c r="L14" s="16"/>
      <c r="M14" s="19">
        <f t="shared" si="0"/>
        <v>2.631578947368421</v>
      </c>
      <c r="N14" s="19">
        <f t="shared" si="1"/>
        <v>44.73684210526316</v>
      </c>
      <c r="O14" s="19">
        <f t="shared" si="2"/>
        <v>52.63157894736842</v>
      </c>
      <c r="P14" s="20">
        <f t="shared" si="3"/>
        <v>100</v>
      </c>
      <c r="Q14" s="16"/>
      <c r="R14" s="16">
        <f t="shared" si="4"/>
        <v>4</v>
      </c>
      <c r="S14" s="16">
        <f t="shared" si="5"/>
        <v>85</v>
      </c>
      <c r="T14" s="16">
        <f t="shared" si="6"/>
        <v>120</v>
      </c>
      <c r="U14" s="16">
        <f t="shared" si="7"/>
        <v>209</v>
      </c>
      <c r="V14" s="19">
        <f>U14/R3*100</f>
        <v>91.66666666666666</v>
      </c>
      <c r="W14" s="19">
        <f>SUM(V14:V19)/6</f>
        <v>92.69005847953217</v>
      </c>
    </row>
    <row r="15" spans="2:22" ht="55.5" customHeight="1">
      <c r="B15" s="5"/>
      <c r="C15" s="5">
        <v>12</v>
      </c>
      <c r="D15" s="4" t="s">
        <v>52</v>
      </c>
      <c r="E15" s="24">
        <v>0</v>
      </c>
      <c r="F15" s="24">
        <v>0</v>
      </c>
      <c r="G15" s="24">
        <v>0</v>
      </c>
      <c r="H15" s="24">
        <v>2</v>
      </c>
      <c r="I15" s="24">
        <v>17</v>
      </c>
      <c r="J15" s="24">
        <v>19</v>
      </c>
      <c r="M15" s="2">
        <f t="shared" si="0"/>
        <v>5.263157894736842</v>
      </c>
      <c r="N15" s="2">
        <f t="shared" si="1"/>
        <v>44.73684210526316</v>
      </c>
      <c r="O15" s="2">
        <f t="shared" si="2"/>
        <v>50</v>
      </c>
      <c r="P15" s="3">
        <f t="shared" si="3"/>
        <v>100</v>
      </c>
      <c r="R15">
        <f t="shared" si="4"/>
        <v>8</v>
      </c>
      <c r="S15">
        <f t="shared" si="5"/>
        <v>85</v>
      </c>
      <c r="T15">
        <f t="shared" si="6"/>
        <v>114</v>
      </c>
      <c r="U15">
        <f t="shared" si="7"/>
        <v>207</v>
      </c>
      <c r="V15" s="2">
        <f>U15/R3*100</f>
        <v>90.78947368421053</v>
      </c>
    </row>
    <row r="16" spans="2:22" ht="55.5" customHeight="1">
      <c r="B16" s="5"/>
      <c r="C16" s="5">
        <v>13</v>
      </c>
      <c r="D16" s="4" t="s">
        <v>155</v>
      </c>
      <c r="E16" s="24">
        <v>0</v>
      </c>
      <c r="F16" s="24">
        <v>0</v>
      </c>
      <c r="G16" s="24">
        <v>0</v>
      </c>
      <c r="H16" s="24">
        <v>2</v>
      </c>
      <c r="I16" s="24">
        <v>16</v>
      </c>
      <c r="J16" s="24">
        <v>20</v>
      </c>
      <c r="M16" s="2">
        <f t="shared" si="0"/>
        <v>5.263157894736842</v>
      </c>
      <c r="N16" s="2">
        <f t="shared" si="1"/>
        <v>42.10526315789473</v>
      </c>
      <c r="O16" s="2">
        <f t="shared" si="2"/>
        <v>52.63157894736842</v>
      </c>
      <c r="P16" s="3">
        <f t="shared" si="3"/>
        <v>100</v>
      </c>
      <c r="R16">
        <f t="shared" si="4"/>
        <v>8</v>
      </c>
      <c r="S16">
        <f t="shared" si="5"/>
        <v>80</v>
      </c>
      <c r="T16">
        <f t="shared" si="6"/>
        <v>120</v>
      </c>
      <c r="U16">
        <f t="shared" si="7"/>
        <v>208</v>
      </c>
      <c r="V16" s="2">
        <f>U16/R3*100</f>
        <v>91.22807017543859</v>
      </c>
    </row>
    <row r="17" spans="2:22" ht="55.5" customHeight="1">
      <c r="B17" s="5"/>
      <c r="C17" s="5">
        <v>14</v>
      </c>
      <c r="D17" s="4" t="s">
        <v>53</v>
      </c>
      <c r="E17" s="24">
        <v>0</v>
      </c>
      <c r="F17" s="24">
        <v>0</v>
      </c>
      <c r="G17" s="24">
        <v>0</v>
      </c>
      <c r="H17" s="24">
        <v>4</v>
      </c>
      <c r="I17" s="24">
        <v>10</v>
      </c>
      <c r="J17" s="24">
        <v>24</v>
      </c>
      <c r="M17" s="2">
        <f t="shared" si="0"/>
        <v>10.526315789473683</v>
      </c>
      <c r="N17" s="2">
        <f t="shared" si="1"/>
        <v>26.31578947368421</v>
      </c>
      <c r="O17" s="2">
        <f t="shared" si="2"/>
        <v>63.1578947368421</v>
      </c>
      <c r="P17" s="3">
        <f t="shared" si="3"/>
        <v>100</v>
      </c>
      <c r="R17">
        <f t="shared" si="4"/>
        <v>16</v>
      </c>
      <c r="S17">
        <f t="shared" si="5"/>
        <v>50</v>
      </c>
      <c r="T17">
        <f t="shared" si="6"/>
        <v>144</v>
      </c>
      <c r="U17">
        <f t="shared" si="7"/>
        <v>210</v>
      </c>
      <c r="V17" s="2">
        <f>U17/R3*100</f>
        <v>92.10526315789474</v>
      </c>
    </row>
    <row r="18" spans="2:22" ht="55.5" customHeight="1">
      <c r="B18" s="5"/>
      <c r="C18" s="5">
        <v>15</v>
      </c>
      <c r="D18" s="4" t="s">
        <v>54</v>
      </c>
      <c r="E18" s="24">
        <v>0</v>
      </c>
      <c r="F18" s="24">
        <v>0</v>
      </c>
      <c r="G18" s="24">
        <v>0</v>
      </c>
      <c r="H18" s="24">
        <v>1</v>
      </c>
      <c r="I18" s="24">
        <v>10</v>
      </c>
      <c r="J18" s="24">
        <v>27</v>
      </c>
      <c r="M18" s="2">
        <f t="shared" si="0"/>
        <v>2.631578947368421</v>
      </c>
      <c r="N18" s="2">
        <f t="shared" si="1"/>
        <v>26.31578947368421</v>
      </c>
      <c r="O18" s="2">
        <f t="shared" si="2"/>
        <v>71.05263157894737</v>
      </c>
      <c r="P18" s="3">
        <f t="shared" si="3"/>
        <v>100</v>
      </c>
      <c r="R18">
        <f t="shared" si="4"/>
        <v>4</v>
      </c>
      <c r="S18">
        <f t="shared" si="5"/>
        <v>50</v>
      </c>
      <c r="T18">
        <f t="shared" si="6"/>
        <v>162</v>
      </c>
      <c r="U18">
        <f t="shared" si="7"/>
        <v>216</v>
      </c>
      <c r="V18" s="2">
        <f>U18/R3*100</f>
        <v>94.73684210526315</v>
      </c>
    </row>
    <row r="19" spans="2:22" ht="55.5" customHeight="1">
      <c r="B19" s="5"/>
      <c r="C19" s="5">
        <v>16</v>
      </c>
      <c r="D19" s="4" t="s">
        <v>55</v>
      </c>
      <c r="E19" s="24">
        <v>0</v>
      </c>
      <c r="F19" s="24">
        <v>0</v>
      </c>
      <c r="G19" s="24">
        <v>0</v>
      </c>
      <c r="H19" s="24">
        <v>0</v>
      </c>
      <c r="I19" s="24">
        <v>10</v>
      </c>
      <c r="J19" s="24">
        <v>28</v>
      </c>
      <c r="M19" s="2">
        <f t="shared" si="0"/>
        <v>0</v>
      </c>
      <c r="N19" s="2">
        <f t="shared" si="1"/>
        <v>26.31578947368421</v>
      </c>
      <c r="O19" s="2">
        <f t="shared" si="2"/>
        <v>73.68421052631578</v>
      </c>
      <c r="P19" s="3">
        <f t="shared" si="3"/>
        <v>99.99999999999999</v>
      </c>
      <c r="R19">
        <f t="shared" si="4"/>
        <v>0</v>
      </c>
      <c r="S19">
        <f t="shared" si="5"/>
        <v>50</v>
      </c>
      <c r="T19">
        <f t="shared" si="6"/>
        <v>168</v>
      </c>
      <c r="U19">
        <f t="shared" si="7"/>
        <v>218</v>
      </c>
      <c r="V19" s="2">
        <f>U19/R3*100</f>
        <v>95.6140350877193</v>
      </c>
    </row>
    <row r="20" spans="2:23" ht="55.5" customHeight="1">
      <c r="B20" s="10" t="s">
        <v>56</v>
      </c>
      <c r="C20" s="10">
        <v>17</v>
      </c>
      <c r="D20" s="11" t="s">
        <v>57</v>
      </c>
      <c r="E20" s="23">
        <v>0</v>
      </c>
      <c r="F20" s="23">
        <v>0</v>
      </c>
      <c r="G20" s="23">
        <v>0</v>
      </c>
      <c r="H20" s="23">
        <v>2</v>
      </c>
      <c r="I20" s="23">
        <v>10</v>
      </c>
      <c r="J20" s="23">
        <v>26</v>
      </c>
      <c r="K20" s="16"/>
      <c r="L20" s="16"/>
      <c r="M20" s="19">
        <f t="shared" si="0"/>
        <v>5.263157894736842</v>
      </c>
      <c r="N20" s="19">
        <f t="shared" si="1"/>
        <v>26.31578947368421</v>
      </c>
      <c r="O20" s="19">
        <f t="shared" si="2"/>
        <v>68.42105263157895</v>
      </c>
      <c r="P20" s="20">
        <f t="shared" si="3"/>
        <v>100</v>
      </c>
      <c r="Q20" s="16"/>
      <c r="R20" s="16">
        <f t="shared" si="4"/>
        <v>8</v>
      </c>
      <c r="S20" s="16">
        <f t="shared" si="5"/>
        <v>50</v>
      </c>
      <c r="T20" s="16">
        <f t="shared" si="6"/>
        <v>156</v>
      </c>
      <c r="U20" s="16">
        <f t="shared" si="7"/>
        <v>214</v>
      </c>
      <c r="V20" s="19">
        <f>U20/R3*100</f>
        <v>93.85964912280701</v>
      </c>
      <c r="W20" s="19">
        <f>SUM(V20:V24)/5</f>
        <v>94.73684210526315</v>
      </c>
    </row>
    <row r="21" spans="2:22" ht="55.5" customHeight="1">
      <c r="B21" s="5"/>
      <c r="C21" s="5">
        <v>18</v>
      </c>
      <c r="D21" s="4" t="s">
        <v>58</v>
      </c>
      <c r="E21" s="24">
        <v>0</v>
      </c>
      <c r="F21" s="24">
        <v>0</v>
      </c>
      <c r="G21" s="24">
        <v>0</v>
      </c>
      <c r="H21" s="24">
        <v>1</v>
      </c>
      <c r="I21" s="24">
        <v>12</v>
      </c>
      <c r="J21" s="24">
        <v>25</v>
      </c>
      <c r="M21" s="2">
        <f t="shared" si="0"/>
        <v>2.631578947368421</v>
      </c>
      <c r="N21" s="2">
        <f t="shared" si="1"/>
        <v>31.57894736842105</v>
      </c>
      <c r="O21" s="2">
        <f t="shared" si="2"/>
        <v>65.78947368421053</v>
      </c>
      <c r="P21" s="3">
        <f t="shared" si="3"/>
        <v>100</v>
      </c>
      <c r="R21">
        <f t="shared" si="4"/>
        <v>4</v>
      </c>
      <c r="S21">
        <f t="shared" si="5"/>
        <v>60</v>
      </c>
      <c r="T21">
        <f t="shared" si="6"/>
        <v>150</v>
      </c>
      <c r="U21">
        <f t="shared" si="7"/>
        <v>214</v>
      </c>
      <c r="V21" s="2">
        <f>U21/R3*100</f>
        <v>93.85964912280701</v>
      </c>
    </row>
    <row r="22" spans="2:22" ht="55.5" customHeight="1">
      <c r="B22" s="5"/>
      <c r="C22" s="5">
        <v>19</v>
      </c>
      <c r="D22" s="4" t="s">
        <v>59</v>
      </c>
      <c r="E22" s="24">
        <v>0</v>
      </c>
      <c r="F22" s="24">
        <v>0</v>
      </c>
      <c r="G22" s="24">
        <v>0</v>
      </c>
      <c r="H22" s="24">
        <v>1</v>
      </c>
      <c r="I22" s="24">
        <v>10</v>
      </c>
      <c r="J22" s="24">
        <v>27</v>
      </c>
      <c r="M22" s="2">
        <f t="shared" si="0"/>
        <v>2.631578947368421</v>
      </c>
      <c r="N22" s="2">
        <f t="shared" si="1"/>
        <v>26.31578947368421</v>
      </c>
      <c r="O22" s="2">
        <f t="shared" si="2"/>
        <v>71.05263157894737</v>
      </c>
      <c r="P22" s="3">
        <f t="shared" si="3"/>
        <v>100</v>
      </c>
      <c r="R22">
        <f t="shared" si="4"/>
        <v>4</v>
      </c>
      <c r="S22">
        <f t="shared" si="5"/>
        <v>50</v>
      </c>
      <c r="T22">
        <f t="shared" si="6"/>
        <v>162</v>
      </c>
      <c r="U22">
        <f t="shared" si="7"/>
        <v>216</v>
      </c>
      <c r="V22" s="2">
        <f>U22/R3*100</f>
        <v>94.73684210526315</v>
      </c>
    </row>
    <row r="23" spans="2:22" ht="55.5" customHeight="1">
      <c r="B23" s="5"/>
      <c r="C23" s="5">
        <v>20</v>
      </c>
      <c r="D23" s="4" t="s">
        <v>60</v>
      </c>
      <c r="E23" s="24">
        <v>0</v>
      </c>
      <c r="F23" s="24">
        <v>0</v>
      </c>
      <c r="G23" s="24">
        <v>0</v>
      </c>
      <c r="H23" s="24">
        <v>0</v>
      </c>
      <c r="I23" s="24">
        <v>10</v>
      </c>
      <c r="J23" s="24">
        <v>28</v>
      </c>
      <c r="M23" s="2">
        <f t="shared" si="0"/>
        <v>0</v>
      </c>
      <c r="N23" s="2">
        <f t="shared" si="1"/>
        <v>26.31578947368421</v>
      </c>
      <c r="O23" s="2">
        <f t="shared" si="2"/>
        <v>73.68421052631578</v>
      </c>
      <c r="P23" s="3">
        <f t="shared" si="3"/>
        <v>99.99999999999999</v>
      </c>
      <c r="R23">
        <f t="shared" si="4"/>
        <v>0</v>
      </c>
      <c r="S23">
        <f t="shared" si="5"/>
        <v>50</v>
      </c>
      <c r="T23">
        <f t="shared" si="6"/>
        <v>168</v>
      </c>
      <c r="U23">
        <f t="shared" si="7"/>
        <v>218</v>
      </c>
      <c r="V23" s="2">
        <f>U23/R3*100</f>
        <v>95.6140350877193</v>
      </c>
    </row>
    <row r="24" spans="2:22" ht="55.5" customHeight="1">
      <c r="B24" s="5"/>
      <c r="C24" s="5">
        <v>21</v>
      </c>
      <c r="D24" s="4" t="s">
        <v>61</v>
      </c>
      <c r="E24" s="24">
        <v>0</v>
      </c>
      <c r="F24" s="24">
        <v>0</v>
      </c>
      <c r="G24" s="24">
        <v>0</v>
      </c>
      <c r="H24" s="24">
        <v>0</v>
      </c>
      <c r="I24" s="24">
        <v>10</v>
      </c>
      <c r="J24" s="24">
        <v>28</v>
      </c>
      <c r="M24" s="2">
        <f t="shared" si="0"/>
        <v>0</v>
      </c>
      <c r="N24" s="2">
        <f t="shared" si="1"/>
        <v>26.31578947368421</v>
      </c>
      <c r="O24" s="2">
        <f t="shared" si="2"/>
        <v>73.68421052631578</v>
      </c>
      <c r="P24" s="3">
        <f t="shared" si="3"/>
        <v>99.99999999999999</v>
      </c>
      <c r="R24">
        <f t="shared" si="4"/>
        <v>0</v>
      </c>
      <c r="S24">
        <f t="shared" si="5"/>
        <v>50</v>
      </c>
      <c r="T24">
        <f t="shared" si="6"/>
        <v>168</v>
      </c>
      <c r="U24">
        <f t="shared" si="7"/>
        <v>218</v>
      </c>
      <c r="V24" s="2">
        <f>U24/R3*100</f>
        <v>95.6140350877193</v>
      </c>
    </row>
    <row r="25" spans="2:23" ht="55.5" customHeight="1">
      <c r="B25" s="10" t="s">
        <v>62</v>
      </c>
      <c r="C25" s="10">
        <v>22</v>
      </c>
      <c r="D25" s="11" t="s">
        <v>64</v>
      </c>
      <c r="E25" s="23">
        <v>0</v>
      </c>
      <c r="F25" s="23">
        <v>0</v>
      </c>
      <c r="G25" s="23">
        <v>0</v>
      </c>
      <c r="H25" s="23">
        <v>0</v>
      </c>
      <c r="I25" s="23">
        <v>15</v>
      </c>
      <c r="J25" s="23">
        <v>23</v>
      </c>
      <c r="K25" s="16"/>
      <c r="L25" s="16"/>
      <c r="M25" s="19">
        <f t="shared" si="0"/>
        <v>0</v>
      </c>
      <c r="N25" s="19">
        <f t="shared" si="1"/>
        <v>39.473684210526315</v>
      </c>
      <c r="O25" s="19">
        <f t="shared" si="2"/>
        <v>60.526315789473685</v>
      </c>
      <c r="P25" s="20">
        <f t="shared" si="3"/>
        <v>100</v>
      </c>
      <c r="Q25" s="16"/>
      <c r="R25" s="16">
        <f t="shared" si="4"/>
        <v>0</v>
      </c>
      <c r="S25" s="16">
        <f t="shared" si="5"/>
        <v>75</v>
      </c>
      <c r="T25" s="16">
        <f t="shared" si="6"/>
        <v>138</v>
      </c>
      <c r="U25" s="16">
        <f t="shared" si="7"/>
        <v>213</v>
      </c>
      <c r="V25" s="19">
        <f>U25/R3*100</f>
        <v>93.42105263157895</v>
      </c>
      <c r="W25" s="19">
        <f>SUM(V25:V26)/2</f>
        <v>92.76315789473685</v>
      </c>
    </row>
    <row r="26" spans="2:22" ht="55.5" customHeight="1">
      <c r="B26" s="5"/>
      <c r="C26" s="5">
        <v>23</v>
      </c>
      <c r="D26" s="4" t="s">
        <v>63</v>
      </c>
      <c r="E26" s="24">
        <v>0</v>
      </c>
      <c r="F26" s="24">
        <v>0</v>
      </c>
      <c r="G26" s="24">
        <v>0</v>
      </c>
      <c r="H26" s="24">
        <v>2</v>
      </c>
      <c r="I26" s="24">
        <v>14</v>
      </c>
      <c r="J26" s="24">
        <v>22</v>
      </c>
      <c r="M26" s="2">
        <f t="shared" si="0"/>
        <v>5.263157894736842</v>
      </c>
      <c r="N26" s="2">
        <f t="shared" si="1"/>
        <v>36.84210526315789</v>
      </c>
      <c r="O26" s="2">
        <f t="shared" si="2"/>
        <v>57.89473684210527</v>
      </c>
      <c r="P26" s="3">
        <f t="shared" si="3"/>
        <v>100</v>
      </c>
      <c r="R26">
        <f t="shared" si="4"/>
        <v>8</v>
      </c>
      <c r="S26">
        <f t="shared" si="5"/>
        <v>70</v>
      </c>
      <c r="T26">
        <f t="shared" si="6"/>
        <v>132</v>
      </c>
      <c r="U26">
        <f t="shared" si="7"/>
        <v>210</v>
      </c>
      <c r="V26" s="2">
        <f>U26/R3*100</f>
        <v>92.10526315789474</v>
      </c>
    </row>
    <row r="27" ht="55.5" customHeight="1">
      <c r="W27" s="2">
        <f>SUM(W4:W26)/5</f>
        <v>94.10818713450294</v>
      </c>
    </row>
    <row r="28" ht="15">
      <c r="D28" s="1"/>
    </row>
    <row r="29" spans="4:5" ht="15">
      <c r="D29" t="s">
        <v>65</v>
      </c>
      <c r="E29">
        <v>1</v>
      </c>
    </row>
    <row r="30" spans="4:5" ht="15">
      <c r="D30" t="s">
        <v>66</v>
      </c>
      <c r="E30">
        <v>2</v>
      </c>
    </row>
    <row r="31" spans="4:5" ht="15">
      <c r="D31" t="s">
        <v>33</v>
      </c>
      <c r="E31">
        <v>3</v>
      </c>
    </row>
    <row r="32" spans="4:5" ht="15">
      <c r="D32" t="s">
        <v>67</v>
      </c>
      <c r="E32">
        <v>4</v>
      </c>
    </row>
    <row r="33" spans="4:5" ht="15">
      <c r="D33" t="s">
        <v>35</v>
      </c>
      <c r="E33">
        <v>5</v>
      </c>
    </row>
    <row r="34" spans="4:5" ht="15">
      <c r="D34" t="s">
        <v>68</v>
      </c>
      <c r="E34">
        <v>6</v>
      </c>
    </row>
  </sheetData>
  <mergeCells count="4">
    <mergeCell ref="D2:D3"/>
    <mergeCell ref="C2:C3"/>
    <mergeCell ref="B2:B3"/>
    <mergeCell ref="E2:J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9"/>
  <sheetViews>
    <sheetView zoomScale="90" zoomScaleNormal="90" workbookViewId="0" topLeftCell="F8">
      <selection activeCell="U7" sqref="U7"/>
    </sheetView>
  </sheetViews>
  <sheetFormatPr defaultColWidth="9.140625" defaultRowHeight="15"/>
  <cols>
    <col min="1" max="1" width="4.421875" style="0" customWidth="1"/>
    <col min="2" max="2" width="18.57421875" style="0" customWidth="1"/>
    <col min="3" max="3" width="13.421875" style="0" customWidth="1"/>
    <col min="4" max="4" width="18.421875" style="0" customWidth="1"/>
    <col min="5" max="5" width="49.57421875" style="0" customWidth="1"/>
    <col min="6" max="9" width="12.421875" style="0" customWidth="1"/>
    <col min="11" max="11" width="8.8515625" style="0" bestFit="1" customWidth="1"/>
    <col min="12" max="12" width="9.28125" style="0" bestFit="1" customWidth="1"/>
  </cols>
  <sheetData>
    <row r="2" spans="2:16" ht="54" customHeight="1">
      <c r="B2" t="s">
        <v>70</v>
      </c>
      <c r="C2" t="s">
        <v>78</v>
      </c>
      <c r="D2" t="s">
        <v>71</v>
      </c>
      <c r="E2" t="s">
        <v>72</v>
      </c>
      <c r="F2" s="26" t="s">
        <v>108</v>
      </c>
      <c r="G2" s="26" t="s">
        <v>109</v>
      </c>
      <c r="H2" s="26" t="s">
        <v>110</v>
      </c>
      <c r="I2" s="26" t="s">
        <v>111</v>
      </c>
      <c r="K2" s="1" t="s">
        <v>107</v>
      </c>
      <c r="L2" s="1" t="s">
        <v>107</v>
      </c>
      <c r="M2" s="1" t="s">
        <v>95</v>
      </c>
      <c r="N2">
        <f>4*38</f>
        <v>152</v>
      </c>
      <c r="O2" s="1" t="s">
        <v>96</v>
      </c>
      <c r="P2">
        <f>1*38</f>
        <v>38</v>
      </c>
    </row>
    <row r="3" spans="2:20" ht="45">
      <c r="B3" s="16" t="s">
        <v>73</v>
      </c>
      <c r="C3" s="16">
        <v>1</v>
      </c>
      <c r="D3" s="16" t="s">
        <v>74</v>
      </c>
      <c r="E3" s="17" t="s">
        <v>104</v>
      </c>
      <c r="F3" s="16">
        <v>0</v>
      </c>
      <c r="G3" s="16">
        <v>0</v>
      </c>
      <c r="H3" s="16">
        <v>0</v>
      </c>
      <c r="I3" s="16">
        <v>38</v>
      </c>
      <c r="J3" s="16"/>
      <c r="K3" s="19">
        <f>H3/38*100</f>
        <v>0</v>
      </c>
      <c r="L3" s="19">
        <f>I3/38*100</f>
        <v>100</v>
      </c>
      <c r="M3" s="16"/>
      <c r="N3" s="16">
        <f>H3*3</f>
        <v>0</v>
      </c>
      <c r="O3" s="16">
        <f>I3*4</f>
        <v>152</v>
      </c>
      <c r="P3" s="16">
        <f>SUM(N3:O3)</f>
        <v>152</v>
      </c>
      <c r="Q3" s="19">
        <f>P3/N2*100</f>
        <v>100</v>
      </c>
      <c r="R3" s="19">
        <f>SUM(Q3:Q6)/4</f>
        <v>88.65131578947368</v>
      </c>
      <c r="S3" s="16"/>
      <c r="T3" s="16"/>
    </row>
    <row r="4" spans="3:18" ht="30">
      <c r="C4">
        <v>2</v>
      </c>
      <c r="D4" t="s">
        <v>75</v>
      </c>
      <c r="E4" s="1" t="s">
        <v>82</v>
      </c>
      <c r="F4">
        <v>0</v>
      </c>
      <c r="G4">
        <v>0</v>
      </c>
      <c r="H4">
        <v>30</v>
      </c>
      <c r="I4">
        <v>8</v>
      </c>
      <c r="K4" s="2">
        <f aca="true" t="shared" si="0" ref="K4:K18">H4/38*100</f>
        <v>78.94736842105263</v>
      </c>
      <c r="L4" s="2">
        <f aca="true" t="shared" si="1" ref="L4:L18">I4/38*100</f>
        <v>21.052631578947366</v>
      </c>
      <c r="N4">
        <f aca="true" t="shared" si="2" ref="N4:N18">H4*3</f>
        <v>90</v>
      </c>
      <c r="O4">
        <f aca="true" t="shared" si="3" ref="O4:O18">I4*4</f>
        <v>32</v>
      </c>
      <c r="P4" s="25">
        <f aca="true" t="shared" si="4" ref="P4:P18">SUM(N4:O4)</f>
        <v>122</v>
      </c>
      <c r="Q4" s="2">
        <f>P4/N2*100</f>
        <v>80.26315789473685</v>
      </c>
      <c r="R4" s="2"/>
    </row>
    <row r="5" spans="3:18" ht="30">
      <c r="C5">
        <v>3</v>
      </c>
      <c r="D5" t="s">
        <v>76</v>
      </c>
      <c r="E5" s="1" t="s">
        <v>83</v>
      </c>
      <c r="F5">
        <v>0</v>
      </c>
      <c r="G5">
        <v>0</v>
      </c>
      <c r="H5">
        <v>37</v>
      </c>
      <c r="I5">
        <v>1</v>
      </c>
      <c r="K5" s="2">
        <f t="shared" si="0"/>
        <v>97.36842105263158</v>
      </c>
      <c r="L5" s="2">
        <f t="shared" si="1"/>
        <v>2.631578947368421</v>
      </c>
      <c r="N5">
        <f t="shared" si="2"/>
        <v>111</v>
      </c>
      <c r="O5">
        <f t="shared" si="3"/>
        <v>4</v>
      </c>
      <c r="P5" s="25">
        <f t="shared" si="4"/>
        <v>115</v>
      </c>
      <c r="Q5" s="2">
        <f>P5/N2*100</f>
        <v>75.6578947368421</v>
      </c>
      <c r="R5" s="2"/>
    </row>
    <row r="6" spans="3:18" ht="30">
      <c r="C6">
        <v>4</v>
      </c>
      <c r="D6" t="s">
        <v>77</v>
      </c>
      <c r="E6" s="1" t="s">
        <v>84</v>
      </c>
      <c r="F6">
        <v>0</v>
      </c>
      <c r="G6">
        <v>0</v>
      </c>
      <c r="H6">
        <v>2</v>
      </c>
      <c r="I6">
        <v>36</v>
      </c>
      <c r="K6" s="2">
        <f t="shared" si="0"/>
        <v>5.263157894736842</v>
      </c>
      <c r="L6" s="2">
        <f t="shared" si="1"/>
        <v>94.73684210526315</v>
      </c>
      <c r="N6">
        <f t="shared" si="2"/>
        <v>6</v>
      </c>
      <c r="O6">
        <f t="shared" si="3"/>
        <v>144</v>
      </c>
      <c r="P6" s="25">
        <f t="shared" si="4"/>
        <v>150</v>
      </c>
      <c r="Q6" s="2">
        <f>P6/N2*100</f>
        <v>98.68421052631578</v>
      </c>
      <c r="R6" s="2"/>
    </row>
    <row r="7" spans="2:20" ht="45">
      <c r="B7" s="16" t="s">
        <v>79</v>
      </c>
      <c r="C7" s="16">
        <v>5</v>
      </c>
      <c r="D7" s="16" t="s">
        <v>74</v>
      </c>
      <c r="E7" s="17" t="s">
        <v>105</v>
      </c>
      <c r="F7" s="16">
        <v>0</v>
      </c>
      <c r="G7" s="16">
        <v>0</v>
      </c>
      <c r="H7" s="16">
        <v>0</v>
      </c>
      <c r="I7" s="16">
        <v>38</v>
      </c>
      <c r="J7" s="16"/>
      <c r="K7" s="19">
        <f t="shared" si="0"/>
        <v>0</v>
      </c>
      <c r="L7" s="19">
        <f t="shared" si="1"/>
        <v>100</v>
      </c>
      <c r="M7" s="16"/>
      <c r="N7" s="16">
        <f t="shared" si="2"/>
        <v>0</v>
      </c>
      <c r="O7" s="16">
        <f t="shared" si="3"/>
        <v>152</v>
      </c>
      <c r="P7" s="16">
        <f t="shared" si="4"/>
        <v>152</v>
      </c>
      <c r="Q7" s="19">
        <f>P7/N2*100</f>
        <v>100</v>
      </c>
      <c r="R7" s="19">
        <f>SUM(Q7:Q10)/4</f>
        <v>95.88815789473685</v>
      </c>
      <c r="S7" s="16"/>
      <c r="T7" s="16"/>
    </row>
    <row r="8" spans="3:18" ht="30">
      <c r="C8">
        <v>6</v>
      </c>
      <c r="D8" t="s">
        <v>75</v>
      </c>
      <c r="E8" s="1" t="s">
        <v>85</v>
      </c>
      <c r="F8">
        <v>0</v>
      </c>
      <c r="G8">
        <v>0</v>
      </c>
      <c r="H8">
        <v>22</v>
      </c>
      <c r="I8">
        <v>16</v>
      </c>
      <c r="K8" s="2">
        <f t="shared" si="0"/>
        <v>57.89473684210527</v>
      </c>
      <c r="L8" s="2">
        <f t="shared" si="1"/>
        <v>42.10526315789473</v>
      </c>
      <c r="N8">
        <f t="shared" si="2"/>
        <v>66</v>
      </c>
      <c r="O8">
        <f t="shared" si="3"/>
        <v>64</v>
      </c>
      <c r="P8" s="25">
        <f t="shared" si="4"/>
        <v>130</v>
      </c>
      <c r="Q8" s="2">
        <f>P8/N2*100</f>
        <v>85.52631578947368</v>
      </c>
      <c r="R8" s="2"/>
    </row>
    <row r="9" spans="3:18" ht="30">
      <c r="C9">
        <v>7</v>
      </c>
      <c r="D9" t="s">
        <v>76</v>
      </c>
      <c r="E9" s="1" t="s">
        <v>86</v>
      </c>
      <c r="F9">
        <v>0</v>
      </c>
      <c r="G9">
        <v>0</v>
      </c>
      <c r="H9">
        <v>3</v>
      </c>
      <c r="I9">
        <v>35</v>
      </c>
      <c r="K9" s="2">
        <f t="shared" si="0"/>
        <v>7.894736842105263</v>
      </c>
      <c r="L9" s="2">
        <f t="shared" si="1"/>
        <v>92.10526315789474</v>
      </c>
      <c r="N9">
        <f t="shared" si="2"/>
        <v>9</v>
      </c>
      <c r="O9">
        <f t="shared" si="3"/>
        <v>140</v>
      </c>
      <c r="P9" s="25">
        <f t="shared" si="4"/>
        <v>149</v>
      </c>
      <c r="Q9" s="2">
        <f>P9/N2*100</f>
        <v>98.02631578947368</v>
      </c>
      <c r="R9" s="2"/>
    </row>
    <row r="10" spans="3:18" ht="30">
      <c r="C10">
        <v>8</v>
      </c>
      <c r="D10" t="s">
        <v>77</v>
      </c>
      <c r="E10" s="1" t="s">
        <v>87</v>
      </c>
      <c r="F10">
        <v>0</v>
      </c>
      <c r="G10">
        <v>0</v>
      </c>
      <c r="H10">
        <v>0</v>
      </c>
      <c r="I10">
        <v>38</v>
      </c>
      <c r="K10" s="2">
        <f t="shared" si="0"/>
        <v>0</v>
      </c>
      <c r="L10" s="2">
        <f t="shared" si="1"/>
        <v>100</v>
      </c>
      <c r="N10">
        <f t="shared" si="2"/>
        <v>0</v>
      </c>
      <c r="O10">
        <f t="shared" si="3"/>
        <v>152</v>
      </c>
      <c r="P10" s="25">
        <f t="shared" si="4"/>
        <v>152</v>
      </c>
      <c r="Q10" s="2">
        <f>P10/N2*100</f>
        <v>100</v>
      </c>
      <c r="R10" s="2"/>
    </row>
    <row r="11" spans="2:20" ht="45">
      <c r="B11" s="16" t="s">
        <v>80</v>
      </c>
      <c r="C11" s="16">
        <v>9</v>
      </c>
      <c r="D11" s="16" t="s">
        <v>74</v>
      </c>
      <c r="E11" s="17" t="s">
        <v>88</v>
      </c>
      <c r="F11" s="16">
        <v>0</v>
      </c>
      <c r="G11" s="16">
        <v>0</v>
      </c>
      <c r="H11" s="16">
        <v>20</v>
      </c>
      <c r="I11" s="16">
        <v>18</v>
      </c>
      <c r="J11" s="16"/>
      <c r="K11" s="19">
        <f t="shared" si="0"/>
        <v>52.63157894736842</v>
      </c>
      <c r="L11" s="19">
        <f t="shared" si="1"/>
        <v>47.368421052631575</v>
      </c>
      <c r="M11" s="16"/>
      <c r="N11" s="16">
        <f t="shared" si="2"/>
        <v>60</v>
      </c>
      <c r="O11" s="16">
        <f t="shared" si="3"/>
        <v>72</v>
      </c>
      <c r="P11" s="16">
        <f t="shared" si="4"/>
        <v>132</v>
      </c>
      <c r="Q11" s="19">
        <f>P11/N2*100</f>
        <v>86.8421052631579</v>
      </c>
      <c r="R11" s="19">
        <f>SUM(Q11:Q14)/4</f>
        <v>84.21052631578948</v>
      </c>
      <c r="S11" s="16"/>
      <c r="T11" s="16"/>
    </row>
    <row r="12" spans="3:18" ht="30">
      <c r="C12">
        <v>10</v>
      </c>
      <c r="D12" t="s">
        <v>75</v>
      </c>
      <c r="E12" s="1" t="s">
        <v>89</v>
      </c>
      <c r="F12">
        <v>0</v>
      </c>
      <c r="G12">
        <v>0</v>
      </c>
      <c r="H12">
        <v>31</v>
      </c>
      <c r="I12">
        <v>7</v>
      </c>
      <c r="K12" s="2">
        <f t="shared" si="0"/>
        <v>81.57894736842105</v>
      </c>
      <c r="L12" s="2">
        <f t="shared" si="1"/>
        <v>18.421052631578945</v>
      </c>
      <c r="N12">
        <f t="shared" si="2"/>
        <v>93</v>
      </c>
      <c r="O12">
        <f t="shared" si="3"/>
        <v>28</v>
      </c>
      <c r="P12" s="25">
        <f t="shared" si="4"/>
        <v>121</v>
      </c>
      <c r="Q12" s="2">
        <f>P12/N2*100</f>
        <v>79.60526315789474</v>
      </c>
      <c r="R12" s="2"/>
    </row>
    <row r="13" spans="3:18" ht="30">
      <c r="C13">
        <v>11</v>
      </c>
      <c r="D13" t="s">
        <v>76</v>
      </c>
      <c r="E13" s="1" t="s">
        <v>90</v>
      </c>
      <c r="F13">
        <v>0</v>
      </c>
      <c r="G13">
        <v>0</v>
      </c>
      <c r="H13">
        <v>30</v>
      </c>
      <c r="I13">
        <v>8</v>
      </c>
      <c r="K13" s="2">
        <f t="shared" si="0"/>
        <v>78.94736842105263</v>
      </c>
      <c r="L13" s="2">
        <f t="shared" si="1"/>
        <v>21.052631578947366</v>
      </c>
      <c r="N13">
        <f t="shared" si="2"/>
        <v>90</v>
      </c>
      <c r="O13">
        <f t="shared" si="3"/>
        <v>32</v>
      </c>
      <c r="P13" s="25">
        <f t="shared" si="4"/>
        <v>122</v>
      </c>
      <c r="Q13" s="2">
        <f>P13/N2*100</f>
        <v>80.26315789473685</v>
      </c>
      <c r="R13" s="2"/>
    </row>
    <row r="14" spans="3:18" ht="30">
      <c r="C14">
        <v>12</v>
      </c>
      <c r="D14" t="s">
        <v>77</v>
      </c>
      <c r="E14" s="1" t="s">
        <v>91</v>
      </c>
      <c r="F14">
        <v>0</v>
      </c>
      <c r="G14">
        <v>0</v>
      </c>
      <c r="H14">
        <v>15</v>
      </c>
      <c r="I14">
        <v>23</v>
      </c>
      <c r="K14" s="2">
        <f t="shared" si="0"/>
        <v>39.473684210526315</v>
      </c>
      <c r="L14" s="2">
        <f t="shared" si="1"/>
        <v>60.526315789473685</v>
      </c>
      <c r="N14">
        <f t="shared" si="2"/>
        <v>45</v>
      </c>
      <c r="O14">
        <f t="shared" si="3"/>
        <v>92</v>
      </c>
      <c r="P14" s="25">
        <f t="shared" si="4"/>
        <v>137</v>
      </c>
      <c r="Q14" s="2">
        <f>P14/N2*100</f>
        <v>90.13157894736842</v>
      </c>
      <c r="R14" s="2"/>
    </row>
    <row r="15" spans="2:20" ht="30">
      <c r="B15" s="16" t="s">
        <v>81</v>
      </c>
      <c r="C15" s="16">
        <v>13</v>
      </c>
      <c r="D15" s="16" t="s">
        <v>74</v>
      </c>
      <c r="E15" s="17" t="s">
        <v>106</v>
      </c>
      <c r="F15" s="16">
        <v>0</v>
      </c>
      <c r="G15" s="16">
        <v>0</v>
      </c>
      <c r="H15" s="16">
        <v>3</v>
      </c>
      <c r="I15" s="16">
        <v>35</v>
      </c>
      <c r="J15" s="16"/>
      <c r="K15" s="19">
        <f t="shared" si="0"/>
        <v>7.894736842105263</v>
      </c>
      <c r="L15" s="19">
        <f t="shared" si="1"/>
        <v>92.10526315789474</v>
      </c>
      <c r="M15" s="16"/>
      <c r="N15" s="16">
        <f t="shared" si="2"/>
        <v>9</v>
      </c>
      <c r="O15" s="16">
        <f t="shared" si="3"/>
        <v>140</v>
      </c>
      <c r="P15" s="16">
        <f t="shared" si="4"/>
        <v>149</v>
      </c>
      <c r="Q15" s="19">
        <f>P15/N2*100</f>
        <v>98.02631578947368</v>
      </c>
      <c r="R15" s="19">
        <f>SUM(Q15:Q18)/4</f>
        <v>89.14473684210526</v>
      </c>
      <c r="S15" s="16"/>
      <c r="T15" s="16"/>
    </row>
    <row r="16" spans="3:18" ht="30">
      <c r="C16">
        <v>14</v>
      </c>
      <c r="D16" t="s">
        <v>75</v>
      </c>
      <c r="E16" s="1" t="s">
        <v>92</v>
      </c>
      <c r="F16">
        <v>0</v>
      </c>
      <c r="G16">
        <v>0</v>
      </c>
      <c r="H16">
        <v>19</v>
      </c>
      <c r="I16">
        <v>19</v>
      </c>
      <c r="K16" s="2">
        <f t="shared" si="0"/>
        <v>50</v>
      </c>
      <c r="L16" s="2">
        <f t="shared" si="1"/>
        <v>50</v>
      </c>
      <c r="N16">
        <f t="shared" si="2"/>
        <v>57</v>
      </c>
      <c r="O16">
        <f t="shared" si="3"/>
        <v>76</v>
      </c>
      <c r="P16" s="25">
        <f t="shared" si="4"/>
        <v>133</v>
      </c>
      <c r="Q16" s="2">
        <f>P16/N2*100</f>
        <v>87.5</v>
      </c>
      <c r="R16" s="2"/>
    </row>
    <row r="17" spans="3:18" ht="30">
      <c r="C17">
        <v>15</v>
      </c>
      <c r="D17" t="s">
        <v>76</v>
      </c>
      <c r="E17" s="1" t="s">
        <v>93</v>
      </c>
      <c r="F17">
        <v>0</v>
      </c>
      <c r="G17">
        <v>0</v>
      </c>
      <c r="H17">
        <v>30</v>
      </c>
      <c r="I17">
        <v>8</v>
      </c>
      <c r="K17" s="2">
        <f t="shared" si="0"/>
        <v>78.94736842105263</v>
      </c>
      <c r="L17" s="2">
        <f t="shared" si="1"/>
        <v>21.052631578947366</v>
      </c>
      <c r="N17">
        <f t="shared" si="2"/>
        <v>90</v>
      </c>
      <c r="O17">
        <f t="shared" si="3"/>
        <v>32</v>
      </c>
      <c r="P17" s="25">
        <f t="shared" si="4"/>
        <v>122</v>
      </c>
      <c r="Q17" s="2">
        <f>P17/N2*100</f>
        <v>80.26315789473685</v>
      </c>
      <c r="R17" s="2"/>
    </row>
    <row r="18" spans="3:18" ht="30">
      <c r="C18">
        <v>16</v>
      </c>
      <c r="D18" t="s">
        <v>77</v>
      </c>
      <c r="E18" s="1" t="s">
        <v>94</v>
      </c>
      <c r="F18">
        <v>0</v>
      </c>
      <c r="G18">
        <v>0</v>
      </c>
      <c r="H18">
        <v>14</v>
      </c>
      <c r="I18">
        <v>24</v>
      </c>
      <c r="K18" s="2">
        <f t="shared" si="0"/>
        <v>36.84210526315789</v>
      </c>
      <c r="L18" s="2">
        <f t="shared" si="1"/>
        <v>63.1578947368421</v>
      </c>
      <c r="N18">
        <f t="shared" si="2"/>
        <v>42</v>
      </c>
      <c r="O18">
        <f t="shared" si="3"/>
        <v>96</v>
      </c>
      <c r="P18" s="25">
        <f t="shared" si="4"/>
        <v>138</v>
      </c>
      <c r="Q18" s="2">
        <f>P18/N2*100</f>
        <v>90.78947368421053</v>
      </c>
      <c r="R18" s="2"/>
    </row>
    <row r="19" spans="17:18" ht="15">
      <c r="Q19" s="2"/>
      <c r="R19" s="2">
        <f>SUM(R3:R18)/4</f>
        <v>89.47368421052632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43"/>
  <sheetViews>
    <sheetView workbookViewId="0" topLeftCell="A25">
      <selection activeCell="T47" sqref="T47"/>
    </sheetView>
  </sheetViews>
  <sheetFormatPr defaultColWidth="9.140625" defaultRowHeight="15"/>
  <cols>
    <col min="2" max="2" width="30.140625" style="0" customWidth="1"/>
    <col min="3" max="7" width="4.140625" style="0" customWidth="1"/>
    <col min="8" max="10" width="4.140625" style="16" customWidth="1"/>
    <col min="11" max="11" width="4.140625" style="0" customWidth="1"/>
    <col min="12" max="12" width="4.140625" style="16" customWidth="1"/>
    <col min="13" max="27" width="4.140625" style="0" customWidth="1"/>
  </cols>
  <sheetData>
    <row r="2" ht="15">
      <c r="B2" t="s">
        <v>112</v>
      </c>
    </row>
    <row r="3" ht="15">
      <c r="C3" t="s">
        <v>113</v>
      </c>
    </row>
    <row r="4" spans="1:29" ht="15">
      <c r="A4" t="s">
        <v>0</v>
      </c>
      <c r="B4" t="s">
        <v>114</v>
      </c>
      <c r="C4">
        <v>1</v>
      </c>
      <c r="D4">
        <v>2</v>
      </c>
      <c r="E4">
        <v>3</v>
      </c>
      <c r="F4">
        <v>4</v>
      </c>
      <c r="G4">
        <v>5</v>
      </c>
      <c r="H4" s="16">
        <v>6</v>
      </c>
      <c r="I4" s="16">
        <v>7</v>
      </c>
      <c r="J4" s="16">
        <v>8</v>
      </c>
      <c r="K4">
        <v>9</v>
      </c>
      <c r="L4" s="16">
        <v>10</v>
      </c>
      <c r="M4">
        <v>11</v>
      </c>
      <c r="N4">
        <v>12</v>
      </c>
      <c r="O4">
        <v>13</v>
      </c>
      <c r="P4">
        <v>14</v>
      </c>
      <c r="Q4">
        <v>15</v>
      </c>
      <c r="R4">
        <v>16</v>
      </c>
      <c r="S4">
        <v>17</v>
      </c>
      <c r="T4">
        <v>18</v>
      </c>
      <c r="U4">
        <v>19</v>
      </c>
      <c r="V4">
        <v>20</v>
      </c>
      <c r="W4">
        <v>21</v>
      </c>
      <c r="X4">
        <v>22</v>
      </c>
      <c r="Y4">
        <v>23</v>
      </c>
      <c r="Z4">
        <v>24</v>
      </c>
      <c r="AA4">
        <v>25</v>
      </c>
      <c r="AB4" t="s">
        <v>4</v>
      </c>
      <c r="AC4" t="s">
        <v>115</v>
      </c>
    </row>
    <row r="5" spans="1:29" ht="15">
      <c r="A5">
        <v>1</v>
      </c>
      <c r="B5" s="27" t="s">
        <v>116</v>
      </c>
      <c r="C5">
        <v>1</v>
      </c>
      <c r="D5">
        <v>1</v>
      </c>
      <c r="E5">
        <v>1</v>
      </c>
      <c r="F5">
        <v>1</v>
      </c>
      <c r="G5">
        <v>1</v>
      </c>
      <c r="H5" s="16">
        <v>0</v>
      </c>
      <c r="I5" s="16">
        <v>1</v>
      </c>
      <c r="J5" s="16">
        <v>1</v>
      </c>
      <c r="K5">
        <v>1</v>
      </c>
      <c r="L5" s="16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f>SUM(C5:AA5)</f>
        <v>24</v>
      </c>
      <c r="AC5">
        <f>AB5*4</f>
        <v>96</v>
      </c>
    </row>
    <row r="6" spans="1:29" ht="15">
      <c r="A6">
        <v>2</v>
      </c>
      <c r="B6" s="28" t="s">
        <v>117</v>
      </c>
      <c r="C6">
        <v>1</v>
      </c>
      <c r="D6">
        <v>1</v>
      </c>
      <c r="E6">
        <v>1</v>
      </c>
      <c r="F6">
        <v>1</v>
      </c>
      <c r="G6">
        <v>1</v>
      </c>
      <c r="H6" s="16">
        <v>1</v>
      </c>
      <c r="I6" s="16">
        <v>1</v>
      </c>
      <c r="J6" s="16">
        <v>1</v>
      </c>
      <c r="K6">
        <v>0</v>
      </c>
      <c r="L6" s="1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f aca="true" t="shared" si="0" ref="AB6:AB42">SUM(C6:AA6)</f>
        <v>24</v>
      </c>
      <c r="AC6">
        <f aca="true" t="shared" si="1" ref="AC6:AC42">AB6*4</f>
        <v>96</v>
      </c>
    </row>
    <row r="7" spans="1:29" ht="15">
      <c r="A7">
        <v>3</v>
      </c>
      <c r="B7" s="29" t="s">
        <v>118</v>
      </c>
      <c r="C7">
        <v>0</v>
      </c>
      <c r="D7">
        <v>1</v>
      </c>
      <c r="E7">
        <v>1</v>
      </c>
      <c r="F7">
        <v>0</v>
      </c>
      <c r="G7">
        <v>1</v>
      </c>
      <c r="H7" s="16">
        <v>0</v>
      </c>
      <c r="I7" s="16">
        <v>1</v>
      </c>
      <c r="J7" s="16">
        <v>1</v>
      </c>
      <c r="K7">
        <v>1</v>
      </c>
      <c r="L7" s="16">
        <v>1</v>
      </c>
      <c r="M7">
        <v>1</v>
      </c>
      <c r="N7">
        <v>0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0</v>
      </c>
      <c r="X7">
        <v>1</v>
      </c>
      <c r="Y7">
        <v>1</v>
      </c>
      <c r="Z7">
        <v>1</v>
      </c>
      <c r="AA7">
        <v>0</v>
      </c>
      <c r="AB7">
        <f t="shared" si="0"/>
        <v>19</v>
      </c>
      <c r="AC7" s="16">
        <f t="shared" si="1"/>
        <v>76</v>
      </c>
    </row>
    <row r="8" spans="1:29" ht="15">
      <c r="A8">
        <v>4</v>
      </c>
      <c r="B8" s="29" t="s">
        <v>119</v>
      </c>
      <c r="C8">
        <v>1</v>
      </c>
      <c r="D8">
        <v>1</v>
      </c>
      <c r="E8">
        <v>1</v>
      </c>
      <c r="F8">
        <v>1</v>
      </c>
      <c r="G8">
        <v>1</v>
      </c>
      <c r="H8" s="16">
        <v>0</v>
      </c>
      <c r="I8" s="16">
        <v>1</v>
      </c>
      <c r="J8" s="16">
        <v>1</v>
      </c>
      <c r="K8">
        <v>1</v>
      </c>
      <c r="L8" s="16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f t="shared" si="0"/>
        <v>24</v>
      </c>
      <c r="AC8">
        <f t="shared" si="1"/>
        <v>96</v>
      </c>
    </row>
    <row r="9" spans="1:29" ht="15">
      <c r="A9">
        <v>5</v>
      </c>
      <c r="B9" s="29" t="s">
        <v>120</v>
      </c>
      <c r="C9">
        <v>0</v>
      </c>
      <c r="D9">
        <v>1</v>
      </c>
      <c r="E9">
        <v>1</v>
      </c>
      <c r="F9">
        <v>0</v>
      </c>
      <c r="G9">
        <v>1</v>
      </c>
      <c r="H9" s="16">
        <v>0</v>
      </c>
      <c r="I9" s="16">
        <v>1</v>
      </c>
      <c r="J9" s="16">
        <v>1</v>
      </c>
      <c r="K9">
        <v>1</v>
      </c>
      <c r="L9" s="16">
        <v>1</v>
      </c>
      <c r="M9">
        <v>1</v>
      </c>
      <c r="N9">
        <v>1</v>
      </c>
      <c r="O9">
        <v>1</v>
      </c>
      <c r="P9">
        <v>0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0</v>
      </c>
      <c r="X9">
        <v>1</v>
      </c>
      <c r="Y9">
        <v>1</v>
      </c>
      <c r="Z9">
        <v>0</v>
      </c>
      <c r="AA9">
        <v>1</v>
      </c>
      <c r="AB9">
        <f t="shared" si="0"/>
        <v>19</v>
      </c>
      <c r="AC9" s="16">
        <f t="shared" si="1"/>
        <v>76</v>
      </c>
    </row>
    <row r="10" spans="1:29" ht="15">
      <c r="A10">
        <v>6</v>
      </c>
      <c r="B10" s="29" t="s">
        <v>121</v>
      </c>
      <c r="C10">
        <v>1</v>
      </c>
      <c r="D10">
        <v>1</v>
      </c>
      <c r="E10">
        <v>1</v>
      </c>
      <c r="F10">
        <v>1</v>
      </c>
      <c r="G10">
        <v>1</v>
      </c>
      <c r="H10" s="16">
        <v>0</v>
      </c>
      <c r="I10" s="16">
        <v>1</v>
      </c>
      <c r="J10" s="16">
        <v>1</v>
      </c>
      <c r="K10">
        <v>1</v>
      </c>
      <c r="L10" s="16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0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0</v>
      </c>
      <c r="AB10">
        <f t="shared" si="0"/>
        <v>22</v>
      </c>
      <c r="AC10" s="35">
        <f t="shared" si="1"/>
        <v>88</v>
      </c>
    </row>
    <row r="11" spans="1:29" ht="15">
      <c r="A11">
        <v>7</v>
      </c>
      <c r="B11" s="29" t="s">
        <v>122</v>
      </c>
      <c r="C11">
        <v>1</v>
      </c>
      <c r="D11">
        <v>1</v>
      </c>
      <c r="E11">
        <v>1</v>
      </c>
      <c r="F11">
        <v>1</v>
      </c>
      <c r="G11">
        <v>1</v>
      </c>
      <c r="H11" s="16">
        <v>0</v>
      </c>
      <c r="I11" s="16">
        <v>1</v>
      </c>
      <c r="J11" s="16">
        <v>1</v>
      </c>
      <c r="K11">
        <v>1</v>
      </c>
      <c r="L11" s="16">
        <v>1</v>
      </c>
      <c r="M11">
        <v>1</v>
      </c>
      <c r="N11">
        <v>0</v>
      </c>
      <c r="O11">
        <v>1</v>
      </c>
      <c r="P11">
        <v>1</v>
      </c>
      <c r="Q11">
        <v>0</v>
      </c>
      <c r="R11">
        <v>1</v>
      </c>
      <c r="S11">
        <v>1</v>
      </c>
      <c r="T11">
        <v>0</v>
      </c>
      <c r="U11">
        <v>1</v>
      </c>
      <c r="V11">
        <v>1</v>
      </c>
      <c r="W11">
        <v>0</v>
      </c>
      <c r="X11">
        <v>1</v>
      </c>
      <c r="Y11">
        <v>1</v>
      </c>
      <c r="Z11">
        <v>1</v>
      </c>
      <c r="AA11">
        <v>1</v>
      </c>
      <c r="AB11">
        <f t="shared" si="0"/>
        <v>20</v>
      </c>
      <c r="AC11" s="33">
        <f t="shared" si="1"/>
        <v>80</v>
      </c>
    </row>
    <row r="12" spans="1:29" ht="15">
      <c r="A12">
        <v>8</v>
      </c>
      <c r="B12" s="29" t="s">
        <v>123</v>
      </c>
      <c r="C12">
        <v>1</v>
      </c>
      <c r="D12">
        <v>1</v>
      </c>
      <c r="E12">
        <v>0</v>
      </c>
      <c r="F12">
        <v>1</v>
      </c>
      <c r="G12">
        <v>1</v>
      </c>
      <c r="H12" s="16">
        <v>0</v>
      </c>
      <c r="I12" s="16">
        <v>1</v>
      </c>
      <c r="J12" s="16">
        <v>1</v>
      </c>
      <c r="K12">
        <v>1</v>
      </c>
      <c r="L12" s="16">
        <v>1</v>
      </c>
      <c r="M12">
        <v>1</v>
      </c>
      <c r="N12">
        <v>0</v>
      </c>
      <c r="O12">
        <v>1</v>
      </c>
      <c r="P12">
        <v>1</v>
      </c>
      <c r="Q12">
        <v>1</v>
      </c>
      <c r="R12">
        <v>0</v>
      </c>
      <c r="S12">
        <v>1</v>
      </c>
      <c r="T12">
        <v>1</v>
      </c>
      <c r="U12">
        <v>1</v>
      </c>
      <c r="V12">
        <v>1</v>
      </c>
      <c r="W12">
        <v>0</v>
      </c>
      <c r="X12">
        <v>1</v>
      </c>
      <c r="Y12">
        <v>0</v>
      </c>
      <c r="Z12">
        <v>1</v>
      </c>
      <c r="AA12">
        <v>1</v>
      </c>
      <c r="AB12">
        <f t="shared" si="0"/>
        <v>19</v>
      </c>
      <c r="AC12" s="16">
        <f t="shared" si="1"/>
        <v>76</v>
      </c>
    </row>
    <row r="13" spans="1:29" ht="15">
      <c r="A13">
        <v>9</v>
      </c>
      <c r="B13" s="29" t="s">
        <v>124</v>
      </c>
      <c r="C13">
        <v>1</v>
      </c>
      <c r="D13">
        <v>1</v>
      </c>
      <c r="E13">
        <v>1</v>
      </c>
      <c r="F13">
        <v>1</v>
      </c>
      <c r="G13">
        <v>1</v>
      </c>
      <c r="H13" s="16">
        <v>0</v>
      </c>
      <c r="I13" s="16">
        <v>1</v>
      </c>
      <c r="J13" s="16">
        <v>1</v>
      </c>
      <c r="K13">
        <v>1</v>
      </c>
      <c r="L13" s="16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0</v>
      </c>
      <c r="W13">
        <v>1</v>
      </c>
      <c r="X13">
        <v>1</v>
      </c>
      <c r="Y13">
        <v>1</v>
      </c>
      <c r="Z13">
        <v>1</v>
      </c>
      <c r="AA13">
        <v>1</v>
      </c>
      <c r="AB13">
        <f t="shared" si="0"/>
        <v>23</v>
      </c>
      <c r="AC13" s="32">
        <f t="shared" si="1"/>
        <v>92</v>
      </c>
    </row>
    <row r="14" spans="1:29" ht="15">
      <c r="A14">
        <v>10</v>
      </c>
      <c r="B14" s="29" t="s">
        <v>125</v>
      </c>
      <c r="C14">
        <v>1</v>
      </c>
      <c r="D14">
        <v>1</v>
      </c>
      <c r="E14">
        <v>0</v>
      </c>
      <c r="F14">
        <v>1</v>
      </c>
      <c r="G14">
        <v>1</v>
      </c>
      <c r="H14" s="16">
        <v>0</v>
      </c>
      <c r="I14" s="16">
        <v>1</v>
      </c>
      <c r="J14" s="16">
        <v>1</v>
      </c>
      <c r="K14">
        <v>1</v>
      </c>
      <c r="L14" s="16">
        <v>1</v>
      </c>
      <c r="M14">
        <v>1</v>
      </c>
      <c r="N14">
        <v>1</v>
      </c>
      <c r="O14">
        <v>1</v>
      </c>
      <c r="P14">
        <v>1</v>
      </c>
      <c r="Q14">
        <v>0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0</v>
      </c>
      <c r="Y14">
        <v>1</v>
      </c>
      <c r="Z14">
        <v>1</v>
      </c>
      <c r="AA14">
        <v>1</v>
      </c>
      <c r="AB14">
        <f t="shared" si="0"/>
        <v>21</v>
      </c>
      <c r="AC14" s="34">
        <f t="shared" si="1"/>
        <v>84</v>
      </c>
    </row>
    <row r="15" spans="1:29" ht="15">
      <c r="A15">
        <v>11</v>
      </c>
      <c r="B15" s="27" t="s">
        <v>126</v>
      </c>
      <c r="C15">
        <v>1</v>
      </c>
      <c r="D15">
        <v>0</v>
      </c>
      <c r="E15">
        <v>1</v>
      </c>
      <c r="F15">
        <v>1</v>
      </c>
      <c r="G15">
        <v>1</v>
      </c>
      <c r="H15" s="16">
        <v>0</v>
      </c>
      <c r="I15" s="16">
        <v>1</v>
      </c>
      <c r="J15" s="16">
        <v>1</v>
      </c>
      <c r="K15">
        <v>1</v>
      </c>
      <c r="L15" s="16">
        <v>1</v>
      </c>
      <c r="M15">
        <v>1</v>
      </c>
      <c r="N15">
        <v>0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0</v>
      </c>
      <c r="AA15">
        <v>1</v>
      </c>
      <c r="AB15">
        <f t="shared" si="0"/>
        <v>21</v>
      </c>
      <c r="AC15" s="34">
        <f t="shared" si="1"/>
        <v>84</v>
      </c>
    </row>
    <row r="16" spans="1:29" ht="15">
      <c r="A16">
        <v>12</v>
      </c>
      <c r="B16" s="29" t="s">
        <v>127</v>
      </c>
      <c r="C16">
        <v>1</v>
      </c>
      <c r="D16">
        <v>0</v>
      </c>
      <c r="E16">
        <v>1</v>
      </c>
      <c r="F16">
        <v>1</v>
      </c>
      <c r="G16">
        <v>1</v>
      </c>
      <c r="H16" s="16">
        <v>0</v>
      </c>
      <c r="I16" s="16">
        <v>1</v>
      </c>
      <c r="J16" s="16">
        <v>1</v>
      </c>
      <c r="K16">
        <v>1</v>
      </c>
      <c r="L16" s="16">
        <v>1</v>
      </c>
      <c r="M16">
        <v>1</v>
      </c>
      <c r="N16">
        <v>1</v>
      </c>
      <c r="O16">
        <v>1</v>
      </c>
      <c r="P16">
        <v>1</v>
      </c>
      <c r="Q16">
        <v>0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0</v>
      </c>
      <c r="Z16">
        <v>1</v>
      </c>
      <c r="AA16">
        <v>1</v>
      </c>
      <c r="AB16">
        <f t="shared" si="0"/>
        <v>21</v>
      </c>
      <c r="AC16" s="34">
        <f t="shared" si="1"/>
        <v>84</v>
      </c>
    </row>
    <row r="17" spans="1:29" ht="15">
      <c r="A17">
        <v>13</v>
      </c>
      <c r="B17" s="27" t="s">
        <v>128</v>
      </c>
      <c r="C17">
        <v>1</v>
      </c>
      <c r="D17">
        <v>1</v>
      </c>
      <c r="E17">
        <v>1</v>
      </c>
      <c r="F17">
        <v>1</v>
      </c>
      <c r="G17">
        <v>1</v>
      </c>
      <c r="H17" s="16">
        <v>0</v>
      </c>
      <c r="I17" s="16">
        <v>1</v>
      </c>
      <c r="J17" s="16">
        <v>1</v>
      </c>
      <c r="K17">
        <v>1</v>
      </c>
      <c r="L17" s="16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0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f t="shared" si="0"/>
        <v>23</v>
      </c>
      <c r="AC17" s="32">
        <f t="shared" si="1"/>
        <v>92</v>
      </c>
    </row>
    <row r="18" spans="1:29" ht="15">
      <c r="A18">
        <v>14</v>
      </c>
      <c r="B18" s="29" t="s">
        <v>129</v>
      </c>
      <c r="C18">
        <v>1</v>
      </c>
      <c r="D18">
        <v>1</v>
      </c>
      <c r="E18">
        <v>1</v>
      </c>
      <c r="F18">
        <v>1</v>
      </c>
      <c r="G18">
        <v>1</v>
      </c>
      <c r="H18" s="16">
        <v>0</v>
      </c>
      <c r="I18" s="16">
        <v>1</v>
      </c>
      <c r="J18" s="16">
        <v>1</v>
      </c>
      <c r="K18">
        <v>1</v>
      </c>
      <c r="L18" s="16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0</v>
      </c>
      <c r="Z18">
        <v>1</v>
      </c>
      <c r="AA18">
        <v>1</v>
      </c>
      <c r="AB18">
        <f t="shared" si="0"/>
        <v>23</v>
      </c>
      <c r="AC18" s="32">
        <f t="shared" si="1"/>
        <v>92</v>
      </c>
    </row>
    <row r="19" spans="1:29" ht="15">
      <c r="A19">
        <v>15</v>
      </c>
      <c r="B19" s="29" t="s">
        <v>130</v>
      </c>
      <c r="C19">
        <v>1</v>
      </c>
      <c r="D19">
        <v>0</v>
      </c>
      <c r="E19">
        <v>0</v>
      </c>
      <c r="F19">
        <v>1</v>
      </c>
      <c r="G19">
        <v>1</v>
      </c>
      <c r="H19" s="16">
        <v>0</v>
      </c>
      <c r="I19" s="16">
        <v>1</v>
      </c>
      <c r="J19" s="16">
        <v>1</v>
      </c>
      <c r="K19">
        <v>1</v>
      </c>
      <c r="L19" s="16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0</v>
      </c>
      <c r="T19">
        <v>1</v>
      </c>
      <c r="U19">
        <v>1</v>
      </c>
      <c r="V19">
        <v>1</v>
      </c>
      <c r="W19">
        <v>0</v>
      </c>
      <c r="X19">
        <v>1</v>
      </c>
      <c r="Y19">
        <v>1</v>
      </c>
      <c r="Z19">
        <v>1</v>
      </c>
      <c r="AA19">
        <v>1</v>
      </c>
      <c r="AB19">
        <f t="shared" si="0"/>
        <v>20</v>
      </c>
      <c r="AC19" s="33">
        <f t="shared" si="1"/>
        <v>80</v>
      </c>
    </row>
    <row r="20" spans="1:29" ht="15">
      <c r="A20">
        <v>16</v>
      </c>
      <c r="B20" s="29" t="s">
        <v>131</v>
      </c>
      <c r="C20">
        <v>1</v>
      </c>
      <c r="D20">
        <v>1</v>
      </c>
      <c r="E20">
        <v>0</v>
      </c>
      <c r="F20">
        <v>1</v>
      </c>
      <c r="G20">
        <v>1</v>
      </c>
      <c r="H20" s="16">
        <v>0</v>
      </c>
      <c r="I20" s="16">
        <v>1</v>
      </c>
      <c r="J20" s="16">
        <v>1</v>
      </c>
      <c r="K20">
        <v>1</v>
      </c>
      <c r="L20" s="16">
        <v>1</v>
      </c>
      <c r="M20">
        <v>1</v>
      </c>
      <c r="N20">
        <v>1</v>
      </c>
      <c r="O20">
        <v>1</v>
      </c>
      <c r="P20">
        <v>0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f t="shared" si="0"/>
        <v>22</v>
      </c>
      <c r="AC20" s="35">
        <f t="shared" si="1"/>
        <v>88</v>
      </c>
    </row>
    <row r="21" spans="1:29" ht="15">
      <c r="A21">
        <v>17</v>
      </c>
      <c r="B21" s="29" t="s">
        <v>132</v>
      </c>
      <c r="C21">
        <v>1</v>
      </c>
      <c r="D21">
        <v>1</v>
      </c>
      <c r="E21">
        <v>0</v>
      </c>
      <c r="F21">
        <v>1</v>
      </c>
      <c r="G21">
        <v>1</v>
      </c>
      <c r="H21" s="16">
        <v>0</v>
      </c>
      <c r="I21" s="16">
        <v>1</v>
      </c>
      <c r="J21" s="16">
        <v>1</v>
      </c>
      <c r="K21">
        <v>1</v>
      </c>
      <c r="L21" s="16">
        <v>1</v>
      </c>
      <c r="M21">
        <v>1</v>
      </c>
      <c r="N21">
        <v>0</v>
      </c>
      <c r="O21">
        <v>1</v>
      </c>
      <c r="P21">
        <v>1</v>
      </c>
      <c r="Q21">
        <v>1</v>
      </c>
      <c r="R21">
        <v>0</v>
      </c>
      <c r="S21">
        <v>1</v>
      </c>
      <c r="T21">
        <v>1</v>
      </c>
      <c r="U21">
        <v>1</v>
      </c>
      <c r="V21">
        <v>1</v>
      </c>
      <c r="W21">
        <v>0</v>
      </c>
      <c r="X21">
        <v>1</v>
      </c>
      <c r="Y21">
        <v>1</v>
      </c>
      <c r="Z21">
        <v>1</v>
      </c>
      <c r="AA21">
        <v>1</v>
      </c>
      <c r="AB21">
        <f t="shared" si="0"/>
        <v>20</v>
      </c>
      <c r="AC21" s="33">
        <f t="shared" si="1"/>
        <v>80</v>
      </c>
    </row>
    <row r="22" spans="1:29" ht="15">
      <c r="A22">
        <v>18</v>
      </c>
      <c r="B22" s="29" t="s">
        <v>133</v>
      </c>
      <c r="C22">
        <v>1</v>
      </c>
      <c r="D22">
        <v>1</v>
      </c>
      <c r="E22">
        <v>0</v>
      </c>
      <c r="F22">
        <v>1</v>
      </c>
      <c r="G22">
        <v>1</v>
      </c>
      <c r="H22" s="16">
        <v>0</v>
      </c>
      <c r="I22" s="16">
        <v>1</v>
      </c>
      <c r="J22" s="16">
        <v>1</v>
      </c>
      <c r="K22">
        <v>1</v>
      </c>
      <c r="L22" s="16">
        <v>1</v>
      </c>
      <c r="M22">
        <v>1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0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f t="shared" si="0"/>
        <v>22</v>
      </c>
      <c r="AC22" s="35">
        <f t="shared" si="1"/>
        <v>88</v>
      </c>
    </row>
    <row r="23" spans="1:29" ht="15">
      <c r="A23">
        <v>19</v>
      </c>
      <c r="B23" s="27" t="s">
        <v>134</v>
      </c>
      <c r="C23">
        <v>1</v>
      </c>
      <c r="D23">
        <v>1</v>
      </c>
      <c r="E23">
        <v>1</v>
      </c>
      <c r="F23">
        <v>1</v>
      </c>
      <c r="G23">
        <v>1</v>
      </c>
      <c r="H23" s="16">
        <v>0</v>
      </c>
      <c r="I23" s="16">
        <v>1</v>
      </c>
      <c r="J23" s="16">
        <v>1</v>
      </c>
      <c r="K23">
        <v>1</v>
      </c>
      <c r="L23" s="16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0</v>
      </c>
      <c r="AA23">
        <v>1</v>
      </c>
      <c r="AB23">
        <f t="shared" si="0"/>
        <v>23</v>
      </c>
      <c r="AC23" s="32">
        <f t="shared" si="1"/>
        <v>92</v>
      </c>
    </row>
    <row r="24" spans="1:29" ht="15.75" thickBot="1">
      <c r="A24">
        <v>20</v>
      </c>
      <c r="B24" s="27" t="s">
        <v>135</v>
      </c>
      <c r="C24">
        <v>0</v>
      </c>
      <c r="D24">
        <v>1</v>
      </c>
      <c r="E24">
        <v>1</v>
      </c>
      <c r="F24">
        <v>1</v>
      </c>
      <c r="G24">
        <v>0</v>
      </c>
      <c r="H24" s="16">
        <v>0</v>
      </c>
      <c r="I24" s="16">
        <v>1</v>
      </c>
      <c r="J24" s="16">
        <v>1</v>
      </c>
      <c r="K24">
        <v>1</v>
      </c>
      <c r="L24" s="16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0</v>
      </c>
      <c r="T24">
        <v>1</v>
      </c>
      <c r="U24">
        <v>1</v>
      </c>
      <c r="V24">
        <v>1</v>
      </c>
      <c r="W24">
        <v>0</v>
      </c>
      <c r="X24">
        <v>1</v>
      </c>
      <c r="Y24">
        <v>1</v>
      </c>
      <c r="Z24">
        <v>1</v>
      </c>
      <c r="AA24">
        <v>1</v>
      </c>
      <c r="AB24">
        <f t="shared" si="0"/>
        <v>20</v>
      </c>
      <c r="AC24" s="33">
        <f t="shared" si="1"/>
        <v>80</v>
      </c>
    </row>
    <row r="25" spans="1:29" ht="15.75" thickTop="1">
      <c r="A25">
        <v>21</v>
      </c>
      <c r="B25" s="30" t="s">
        <v>136</v>
      </c>
      <c r="C25">
        <v>1</v>
      </c>
      <c r="D25">
        <v>1</v>
      </c>
      <c r="E25">
        <v>0</v>
      </c>
      <c r="F25">
        <v>1</v>
      </c>
      <c r="G25">
        <v>1</v>
      </c>
      <c r="H25" s="16">
        <v>1</v>
      </c>
      <c r="I25" s="16">
        <v>1</v>
      </c>
      <c r="J25" s="16">
        <v>1</v>
      </c>
      <c r="K25">
        <v>1</v>
      </c>
      <c r="L25" s="16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f t="shared" si="0"/>
        <v>24</v>
      </c>
      <c r="AC25">
        <f t="shared" si="1"/>
        <v>96</v>
      </c>
    </row>
    <row r="26" spans="1:31" ht="15">
      <c r="A26">
        <v>22</v>
      </c>
      <c r="B26" s="29" t="s">
        <v>137</v>
      </c>
      <c r="C26">
        <v>1</v>
      </c>
      <c r="D26">
        <v>1</v>
      </c>
      <c r="E26">
        <v>1</v>
      </c>
      <c r="F26">
        <v>1</v>
      </c>
      <c r="G26">
        <v>1</v>
      </c>
      <c r="H26" s="16">
        <v>0</v>
      </c>
      <c r="I26" s="16">
        <v>1</v>
      </c>
      <c r="J26" s="16">
        <v>1</v>
      </c>
      <c r="K26">
        <v>1</v>
      </c>
      <c r="L26" s="1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v>0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f t="shared" si="0"/>
        <v>23</v>
      </c>
      <c r="AC26" s="32">
        <f t="shared" si="1"/>
        <v>92</v>
      </c>
      <c r="AE26" s="36">
        <v>8</v>
      </c>
    </row>
    <row r="27" spans="1:31" ht="15">
      <c r="A27">
        <v>23</v>
      </c>
      <c r="B27" s="27" t="s">
        <v>138</v>
      </c>
      <c r="C27">
        <v>1</v>
      </c>
      <c r="D27">
        <v>1</v>
      </c>
      <c r="E27">
        <v>0</v>
      </c>
      <c r="F27">
        <v>1</v>
      </c>
      <c r="G27">
        <v>1</v>
      </c>
      <c r="H27" s="16">
        <v>0</v>
      </c>
      <c r="I27" s="16">
        <v>1</v>
      </c>
      <c r="J27" s="16">
        <v>1</v>
      </c>
      <c r="K27">
        <v>1</v>
      </c>
      <c r="L27" s="16">
        <v>1</v>
      </c>
      <c r="M27">
        <v>1</v>
      </c>
      <c r="N27">
        <v>1</v>
      </c>
      <c r="O27">
        <v>0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0</v>
      </c>
      <c r="W27">
        <v>1</v>
      </c>
      <c r="X27">
        <v>1</v>
      </c>
      <c r="Y27">
        <v>1</v>
      </c>
      <c r="Z27">
        <v>1</v>
      </c>
      <c r="AA27">
        <v>1</v>
      </c>
      <c r="AB27">
        <f t="shared" si="0"/>
        <v>21</v>
      </c>
      <c r="AC27" s="34">
        <f t="shared" si="1"/>
        <v>84</v>
      </c>
      <c r="AE27" s="36">
        <v>7</v>
      </c>
    </row>
    <row r="28" spans="1:31" ht="15">
      <c r="A28">
        <v>24</v>
      </c>
      <c r="B28" s="27" t="s">
        <v>139</v>
      </c>
      <c r="C28">
        <v>1</v>
      </c>
      <c r="D28">
        <v>0</v>
      </c>
      <c r="E28">
        <v>0</v>
      </c>
      <c r="F28">
        <v>1</v>
      </c>
      <c r="G28">
        <v>1</v>
      </c>
      <c r="H28" s="16">
        <v>0</v>
      </c>
      <c r="I28" s="16">
        <v>1</v>
      </c>
      <c r="J28" s="16">
        <v>1</v>
      </c>
      <c r="K28">
        <v>1</v>
      </c>
      <c r="L28" s="16">
        <v>1</v>
      </c>
      <c r="M28">
        <v>1</v>
      </c>
      <c r="N28">
        <v>1</v>
      </c>
      <c r="O28">
        <v>1</v>
      </c>
      <c r="P28">
        <v>1</v>
      </c>
      <c r="Q28">
        <v>1</v>
      </c>
      <c r="R28">
        <v>0</v>
      </c>
      <c r="S28">
        <v>1</v>
      </c>
      <c r="T28">
        <v>1</v>
      </c>
      <c r="U28">
        <v>1</v>
      </c>
      <c r="V28">
        <v>0</v>
      </c>
      <c r="W28">
        <v>1</v>
      </c>
      <c r="X28">
        <v>1</v>
      </c>
      <c r="Y28">
        <v>1</v>
      </c>
      <c r="Z28">
        <v>1</v>
      </c>
      <c r="AA28">
        <v>1</v>
      </c>
      <c r="AB28">
        <f t="shared" si="0"/>
        <v>20</v>
      </c>
      <c r="AC28" s="33">
        <f t="shared" si="1"/>
        <v>80</v>
      </c>
      <c r="AE28" s="36">
        <v>6</v>
      </c>
    </row>
    <row r="29" spans="1:31" ht="15">
      <c r="A29">
        <v>25</v>
      </c>
      <c r="B29" s="29" t="s">
        <v>140</v>
      </c>
      <c r="C29">
        <v>1</v>
      </c>
      <c r="D29">
        <v>1</v>
      </c>
      <c r="E29">
        <v>0</v>
      </c>
      <c r="F29">
        <v>1</v>
      </c>
      <c r="G29">
        <v>1</v>
      </c>
      <c r="H29" s="16">
        <v>1</v>
      </c>
      <c r="I29" s="16">
        <v>1</v>
      </c>
      <c r="J29" s="16">
        <v>1</v>
      </c>
      <c r="K29">
        <v>1</v>
      </c>
      <c r="L29" s="16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f t="shared" si="0"/>
        <v>24</v>
      </c>
      <c r="AC29">
        <f t="shared" si="1"/>
        <v>96</v>
      </c>
      <c r="AE29" s="36">
        <v>6</v>
      </c>
    </row>
    <row r="30" spans="1:31" ht="15">
      <c r="A30">
        <v>26</v>
      </c>
      <c r="B30" s="29" t="s">
        <v>141</v>
      </c>
      <c r="C30">
        <v>1</v>
      </c>
      <c r="D30">
        <v>1</v>
      </c>
      <c r="E30">
        <v>0</v>
      </c>
      <c r="F30">
        <v>1</v>
      </c>
      <c r="G30">
        <v>0</v>
      </c>
      <c r="H30" s="16">
        <v>0</v>
      </c>
      <c r="I30" s="16">
        <v>1</v>
      </c>
      <c r="J30" s="16">
        <v>1</v>
      </c>
      <c r="K30">
        <v>1</v>
      </c>
      <c r="L30" s="16">
        <v>1</v>
      </c>
      <c r="M30">
        <v>1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f t="shared" si="0"/>
        <v>22</v>
      </c>
      <c r="AC30" s="35">
        <f t="shared" si="1"/>
        <v>88</v>
      </c>
      <c r="AE30" s="36">
        <v>5</v>
      </c>
    </row>
    <row r="31" spans="1:31" ht="15">
      <c r="A31">
        <v>27</v>
      </c>
      <c r="B31" s="27" t="s">
        <v>142</v>
      </c>
      <c r="C31">
        <v>1</v>
      </c>
      <c r="D31">
        <v>0</v>
      </c>
      <c r="E31">
        <v>1</v>
      </c>
      <c r="F31">
        <v>1</v>
      </c>
      <c r="G31">
        <v>1</v>
      </c>
      <c r="H31" s="16">
        <v>0</v>
      </c>
      <c r="I31" s="16">
        <v>1</v>
      </c>
      <c r="J31" s="16">
        <v>1</v>
      </c>
      <c r="K31">
        <v>1</v>
      </c>
      <c r="L31" s="16">
        <v>1</v>
      </c>
      <c r="M31">
        <v>1</v>
      </c>
      <c r="N31">
        <v>1</v>
      </c>
      <c r="O31">
        <v>0</v>
      </c>
      <c r="P31">
        <v>1</v>
      </c>
      <c r="Q31">
        <v>1</v>
      </c>
      <c r="R31">
        <v>0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f t="shared" si="0"/>
        <v>21</v>
      </c>
      <c r="AC31" s="34">
        <f t="shared" si="1"/>
        <v>84</v>
      </c>
      <c r="AE31" s="36">
        <v>5</v>
      </c>
    </row>
    <row r="32" spans="1:31" ht="15">
      <c r="A32">
        <v>28</v>
      </c>
      <c r="B32" s="29" t="s">
        <v>143</v>
      </c>
      <c r="C32">
        <v>1</v>
      </c>
      <c r="D32">
        <v>0</v>
      </c>
      <c r="E32">
        <v>1</v>
      </c>
      <c r="F32">
        <v>1</v>
      </c>
      <c r="G32">
        <v>1</v>
      </c>
      <c r="H32" s="16">
        <v>0</v>
      </c>
      <c r="I32" s="16">
        <v>1</v>
      </c>
      <c r="J32" s="16">
        <v>1</v>
      </c>
      <c r="K32">
        <v>1</v>
      </c>
      <c r="L32" s="16">
        <v>1</v>
      </c>
      <c r="M32">
        <v>1</v>
      </c>
      <c r="N32">
        <v>1</v>
      </c>
      <c r="O32">
        <v>0</v>
      </c>
      <c r="P32">
        <v>1</v>
      </c>
      <c r="Q32">
        <v>1</v>
      </c>
      <c r="R32">
        <v>0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0</v>
      </c>
      <c r="AB32">
        <f t="shared" si="0"/>
        <v>20</v>
      </c>
      <c r="AC32" s="33">
        <f t="shared" si="1"/>
        <v>80</v>
      </c>
      <c r="AE32" s="36">
        <v>1</v>
      </c>
    </row>
    <row r="33" spans="1:31" ht="15">
      <c r="A33">
        <v>29</v>
      </c>
      <c r="B33" s="29" t="s">
        <v>144</v>
      </c>
      <c r="C33">
        <v>1</v>
      </c>
      <c r="D33">
        <v>1</v>
      </c>
      <c r="E33">
        <v>0</v>
      </c>
      <c r="F33">
        <v>1</v>
      </c>
      <c r="G33">
        <v>1</v>
      </c>
      <c r="H33" s="16">
        <v>0</v>
      </c>
      <c r="I33" s="16">
        <v>1</v>
      </c>
      <c r="J33" s="16">
        <v>1</v>
      </c>
      <c r="K33">
        <v>1</v>
      </c>
      <c r="L33" s="16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0</v>
      </c>
      <c r="W33">
        <v>1</v>
      </c>
      <c r="X33">
        <v>1</v>
      </c>
      <c r="Y33">
        <v>1</v>
      </c>
      <c r="Z33">
        <v>1</v>
      </c>
      <c r="AA33">
        <v>0</v>
      </c>
      <c r="AB33">
        <f t="shared" si="0"/>
        <v>21</v>
      </c>
      <c r="AC33" s="34">
        <f t="shared" si="1"/>
        <v>84</v>
      </c>
      <c r="AE33">
        <f>SUM(AE26:AE32)</f>
        <v>38</v>
      </c>
    </row>
    <row r="34" spans="1:29" ht="15">
      <c r="A34">
        <v>30</v>
      </c>
      <c r="B34" s="29" t="s">
        <v>145</v>
      </c>
      <c r="C34">
        <v>1</v>
      </c>
      <c r="D34">
        <v>0</v>
      </c>
      <c r="E34">
        <v>1</v>
      </c>
      <c r="F34">
        <v>1</v>
      </c>
      <c r="G34">
        <v>0</v>
      </c>
      <c r="H34" s="16">
        <v>0</v>
      </c>
      <c r="I34" s="16">
        <v>1</v>
      </c>
      <c r="J34" s="16">
        <v>1</v>
      </c>
      <c r="K34">
        <v>1</v>
      </c>
      <c r="L34" s="16">
        <v>1</v>
      </c>
      <c r="M34">
        <v>1</v>
      </c>
      <c r="N34">
        <v>1</v>
      </c>
      <c r="O34">
        <v>0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0</v>
      </c>
      <c r="Z34">
        <v>1</v>
      </c>
      <c r="AA34">
        <v>0</v>
      </c>
      <c r="AB34">
        <f t="shared" si="0"/>
        <v>19</v>
      </c>
      <c r="AC34" s="16">
        <f t="shared" si="1"/>
        <v>76</v>
      </c>
    </row>
    <row r="35" spans="1:29" ht="15">
      <c r="A35">
        <v>31</v>
      </c>
      <c r="B35" s="29" t="s">
        <v>146</v>
      </c>
      <c r="C35">
        <v>1</v>
      </c>
      <c r="D35">
        <v>1</v>
      </c>
      <c r="E35">
        <v>1</v>
      </c>
      <c r="F35">
        <v>1</v>
      </c>
      <c r="G35">
        <v>1</v>
      </c>
      <c r="H35" s="16">
        <v>1</v>
      </c>
      <c r="I35" s="16">
        <v>1</v>
      </c>
      <c r="J35" s="16">
        <v>1</v>
      </c>
      <c r="K35">
        <v>1</v>
      </c>
      <c r="L35" s="16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f t="shared" si="0"/>
        <v>25</v>
      </c>
      <c r="AC35">
        <f t="shared" si="1"/>
        <v>100</v>
      </c>
    </row>
    <row r="36" spans="1:29" ht="15">
      <c r="A36">
        <v>32</v>
      </c>
      <c r="B36" s="29" t="s">
        <v>147</v>
      </c>
      <c r="C36">
        <v>1</v>
      </c>
      <c r="D36">
        <v>1</v>
      </c>
      <c r="E36">
        <v>0</v>
      </c>
      <c r="F36">
        <v>1</v>
      </c>
      <c r="G36">
        <v>1</v>
      </c>
      <c r="H36" s="16">
        <v>0</v>
      </c>
      <c r="I36" s="16">
        <v>1</v>
      </c>
      <c r="J36" s="16">
        <v>1</v>
      </c>
      <c r="K36">
        <v>1</v>
      </c>
      <c r="L36" s="1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0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f t="shared" si="0"/>
        <v>22</v>
      </c>
      <c r="AC36" s="35">
        <f t="shared" si="1"/>
        <v>88</v>
      </c>
    </row>
    <row r="37" spans="1:29" ht="15">
      <c r="A37">
        <v>33</v>
      </c>
      <c r="B37" s="31" t="s">
        <v>148</v>
      </c>
      <c r="C37">
        <v>1</v>
      </c>
      <c r="D37">
        <v>0</v>
      </c>
      <c r="E37">
        <v>0</v>
      </c>
      <c r="F37">
        <v>1</v>
      </c>
      <c r="G37">
        <v>1</v>
      </c>
      <c r="H37" s="16">
        <v>0</v>
      </c>
      <c r="I37" s="16">
        <v>1</v>
      </c>
      <c r="J37" s="16">
        <v>1</v>
      </c>
      <c r="K37">
        <v>1</v>
      </c>
      <c r="L37" s="16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0</v>
      </c>
      <c r="V37">
        <v>1</v>
      </c>
      <c r="W37">
        <v>1</v>
      </c>
      <c r="X37">
        <v>1</v>
      </c>
      <c r="Y37">
        <v>1</v>
      </c>
      <c r="Z37">
        <v>0</v>
      </c>
      <c r="AA37">
        <v>1</v>
      </c>
      <c r="AB37">
        <f t="shared" si="0"/>
        <v>20</v>
      </c>
      <c r="AC37" s="33">
        <f t="shared" si="1"/>
        <v>80</v>
      </c>
    </row>
    <row r="38" spans="1:29" ht="15">
      <c r="A38">
        <v>34</v>
      </c>
      <c r="B38" s="28" t="s">
        <v>149</v>
      </c>
      <c r="C38">
        <v>1</v>
      </c>
      <c r="D38">
        <v>0</v>
      </c>
      <c r="E38">
        <v>0</v>
      </c>
      <c r="F38">
        <v>1</v>
      </c>
      <c r="G38">
        <v>1</v>
      </c>
      <c r="H38" s="16">
        <v>0</v>
      </c>
      <c r="I38" s="16">
        <v>1</v>
      </c>
      <c r="J38" s="16">
        <v>1</v>
      </c>
      <c r="K38">
        <v>1</v>
      </c>
      <c r="L38" s="16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f t="shared" si="0"/>
        <v>22</v>
      </c>
      <c r="AC38" s="35">
        <f t="shared" si="1"/>
        <v>88</v>
      </c>
    </row>
    <row r="39" spans="1:29" ht="15">
      <c r="A39">
        <v>35</v>
      </c>
      <c r="B39" s="28" t="s">
        <v>150</v>
      </c>
      <c r="C39">
        <v>1</v>
      </c>
      <c r="D39">
        <v>1</v>
      </c>
      <c r="E39">
        <v>1</v>
      </c>
      <c r="F39">
        <v>0</v>
      </c>
      <c r="G39">
        <v>1</v>
      </c>
      <c r="H39" s="16">
        <v>0</v>
      </c>
      <c r="I39" s="16">
        <v>1</v>
      </c>
      <c r="J39" s="16">
        <v>1</v>
      </c>
      <c r="K39">
        <v>1</v>
      </c>
      <c r="L39" s="16">
        <v>1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0</v>
      </c>
      <c r="AA39">
        <v>1</v>
      </c>
      <c r="AB39">
        <f t="shared" si="0"/>
        <v>22</v>
      </c>
      <c r="AC39" s="35">
        <f t="shared" si="1"/>
        <v>88</v>
      </c>
    </row>
    <row r="40" spans="1:29" ht="15">
      <c r="A40">
        <v>36</v>
      </c>
      <c r="B40" s="28" t="s">
        <v>151</v>
      </c>
      <c r="C40">
        <v>1</v>
      </c>
      <c r="D40">
        <v>0</v>
      </c>
      <c r="E40">
        <v>1</v>
      </c>
      <c r="F40">
        <v>0</v>
      </c>
      <c r="G40">
        <v>1</v>
      </c>
      <c r="H40" s="16">
        <v>0</v>
      </c>
      <c r="I40" s="16">
        <v>1</v>
      </c>
      <c r="J40" s="16">
        <v>1</v>
      </c>
      <c r="K40">
        <v>1</v>
      </c>
      <c r="L40" s="16">
        <v>1</v>
      </c>
      <c r="M40">
        <v>1</v>
      </c>
      <c r="N40">
        <v>1</v>
      </c>
      <c r="O40">
        <v>1</v>
      </c>
      <c r="P40">
        <v>1</v>
      </c>
      <c r="Q40">
        <v>0</v>
      </c>
      <c r="R40">
        <v>1</v>
      </c>
      <c r="S40">
        <v>1</v>
      </c>
      <c r="T40">
        <v>1</v>
      </c>
      <c r="U40">
        <v>1</v>
      </c>
      <c r="V40">
        <v>0</v>
      </c>
      <c r="W40">
        <v>1</v>
      </c>
      <c r="X40">
        <v>1</v>
      </c>
      <c r="Y40">
        <v>1</v>
      </c>
      <c r="Z40">
        <v>0</v>
      </c>
      <c r="AA40">
        <v>1</v>
      </c>
      <c r="AB40">
        <f t="shared" si="0"/>
        <v>19</v>
      </c>
      <c r="AC40" s="16">
        <f t="shared" si="1"/>
        <v>76</v>
      </c>
    </row>
    <row r="41" spans="1:29" ht="15">
      <c r="A41">
        <v>37</v>
      </c>
      <c r="B41" s="28" t="s">
        <v>152</v>
      </c>
      <c r="C41">
        <v>1</v>
      </c>
      <c r="D41">
        <v>0</v>
      </c>
      <c r="E41">
        <v>1</v>
      </c>
      <c r="F41">
        <v>0</v>
      </c>
      <c r="G41">
        <v>1</v>
      </c>
      <c r="H41" s="16">
        <v>0</v>
      </c>
      <c r="I41" s="16">
        <v>1</v>
      </c>
      <c r="J41" s="16">
        <v>1</v>
      </c>
      <c r="K41">
        <v>1</v>
      </c>
      <c r="L41" s="16">
        <v>1</v>
      </c>
      <c r="M41">
        <v>1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0</v>
      </c>
      <c r="U41">
        <v>1</v>
      </c>
      <c r="V41">
        <v>0</v>
      </c>
      <c r="W41">
        <v>1</v>
      </c>
      <c r="X41">
        <v>1</v>
      </c>
      <c r="Y41">
        <v>1</v>
      </c>
      <c r="Z41">
        <v>0</v>
      </c>
      <c r="AA41">
        <v>1</v>
      </c>
      <c r="AB41">
        <f t="shared" si="0"/>
        <v>19</v>
      </c>
      <c r="AC41" s="16">
        <f t="shared" si="1"/>
        <v>76</v>
      </c>
    </row>
    <row r="42" spans="1:29" ht="15">
      <c r="A42">
        <v>38</v>
      </c>
      <c r="B42" s="28" t="s">
        <v>153</v>
      </c>
      <c r="C42">
        <v>1</v>
      </c>
      <c r="D42">
        <v>0</v>
      </c>
      <c r="E42">
        <v>1</v>
      </c>
      <c r="F42">
        <v>1</v>
      </c>
      <c r="G42">
        <v>1</v>
      </c>
      <c r="H42" s="16">
        <v>0</v>
      </c>
      <c r="I42" s="16">
        <v>1</v>
      </c>
      <c r="J42" s="16">
        <v>1</v>
      </c>
      <c r="K42">
        <v>1</v>
      </c>
      <c r="L42" s="16">
        <v>1</v>
      </c>
      <c r="M42">
        <v>1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0</v>
      </c>
      <c r="W42">
        <v>1</v>
      </c>
      <c r="X42">
        <v>1</v>
      </c>
      <c r="Y42">
        <v>1</v>
      </c>
      <c r="Z42">
        <v>1</v>
      </c>
      <c r="AA42">
        <v>1</v>
      </c>
      <c r="AB42">
        <f t="shared" si="0"/>
        <v>22</v>
      </c>
      <c r="AC42" s="35">
        <f t="shared" si="1"/>
        <v>88</v>
      </c>
    </row>
    <row r="43" ht="15">
      <c r="AC43" s="2">
        <f>SUM(AC5:AC42)/38</f>
        <v>85.89473684210526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 Packard</dc:creator>
  <cp:keywords/>
  <dc:description/>
  <cp:lastModifiedBy>Aulia Akhrian Syahidi, M.Kom.</cp:lastModifiedBy>
  <cp:lastPrinted>2018-12-29T07:59:28Z</cp:lastPrinted>
  <dcterms:created xsi:type="dcterms:W3CDTF">2018-12-20T08:28:34Z</dcterms:created>
  <dcterms:modified xsi:type="dcterms:W3CDTF">2020-06-25T17:48:20Z</dcterms:modified>
  <cp:category/>
  <cp:version/>
  <cp:contentType/>
  <cp:contentStatus/>
</cp:coreProperties>
</file>