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8" yWindow="65428" windowWidth="23256" windowHeight="12576" activeTab="0"/>
  </bookViews>
  <sheets>
    <sheet name="BACKLOG HUNIAN" sheetId="4" r:id="rId1"/>
    <sheet name="BACLOG KEPEMILIKAN" sheetId="1" r:id="rId2"/>
    <sheet name="skala prioritasNo" sheetId="5" r:id="rId3"/>
    <sheet name="data PU Pamekasan" sheetId="2" r:id="rId4"/>
    <sheet name="Sheet3" sheetId="3" r:id="rId5"/>
  </sheets>
  <definedNames/>
  <calcPr calcId="191029" calcMode="manual"/>
</workbook>
</file>

<file path=xl/sharedStrings.xml><?xml version="1.0" encoding="utf-8"?>
<sst xmlns="http://schemas.openxmlformats.org/spreadsheetml/2006/main" count="187" uniqueCount="95">
  <si>
    <t>No</t>
  </si>
  <si>
    <t>Pangereman</t>
  </si>
  <si>
    <t>Bujur Barat</t>
  </si>
  <si>
    <t>Bujur Tengah</t>
  </si>
  <si>
    <t>Ponjanan Timur</t>
  </si>
  <si>
    <t>Ponjanan Barat</t>
  </si>
  <si>
    <t>Lesong Laok</t>
  </si>
  <si>
    <t>Bangsereh</t>
  </si>
  <si>
    <t>Blaban</t>
  </si>
  <si>
    <t>Tamberu</t>
  </si>
  <si>
    <t>Batu Bintang</t>
  </si>
  <si>
    <t>Lesong Daja</t>
  </si>
  <si>
    <t>Kapong</t>
  </si>
  <si>
    <t>Tahun</t>
  </si>
  <si>
    <t>Desa (1)</t>
  </si>
  <si>
    <t>Jumlah Penduduk (2)</t>
  </si>
  <si>
    <t>Jumlah Rumah Tangga (Ruta) (3)</t>
  </si>
  <si>
    <t>Persentase Rumah Tangga Milik (%) (4)</t>
  </si>
  <si>
    <t>Jumlah RUTA (5)= (3 x4)</t>
  </si>
  <si>
    <t>Jumlah RUTA Non Milik/ Backlog Kepemilikan Rumah (6) = (3 - 5)</t>
  </si>
  <si>
    <t>Bujur Timur</t>
  </si>
  <si>
    <t>Banyupelle</t>
  </si>
  <si>
    <t>Rek Kerrek</t>
  </si>
  <si>
    <t>Angsanah</t>
  </si>
  <si>
    <t>Akkor</t>
  </si>
  <si>
    <t>Larangan Badung</t>
  </si>
  <si>
    <t>Panaan</t>
  </si>
  <si>
    <t>Potoan Daya</t>
  </si>
  <si>
    <t>Kacok</t>
  </si>
  <si>
    <t>Rombuh</t>
  </si>
  <si>
    <t>Palengaan Laok</t>
  </si>
  <si>
    <t>Palengaan Daya</t>
  </si>
  <si>
    <t>Potoan Laok</t>
  </si>
  <si>
    <t>Batu Marmar</t>
  </si>
  <si>
    <t>Palengaan</t>
  </si>
  <si>
    <t>STATUS KEPEMILIKAN RUMAH KABUPATEN PAMEKASAN</t>
  </si>
  <si>
    <t>NO</t>
  </si>
  <si>
    <t>KECAMATAN</t>
  </si>
  <si>
    <t>STATUS KEPEMILIKAN RUMAH</t>
  </si>
  <si>
    <t>TOTAL</t>
  </si>
  <si>
    <t>%</t>
  </si>
  <si>
    <t>MILIK SENDIRI</t>
  </si>
  <si>
    <t>KONTRAK SEWA</t>
  </si>
  <si>
    <t>BEBAS SEWA</t>
  </si>
  <si>
    <t>RUMAH DINAS</t>
  </si>
  <si>
    <t>LAINNYA</t>
  </si>
  <si>
    <t>TLANAKAN</t>
  </si>
  <si>
    <t>PADEMAWU</t>
  </si>
  <si>
    <t>GALIS</t>
  </si>
  <si>
    <t>LARANGAN</t>
  </si>
  <si>
    <t>PAMEKASAN</t>
  </si>
  <si>
    <t>PROPPO</t>
  </si>
  <si>
    <t>PALENGAAN</t>
  </si>
  <si>
    <t>PEGANTENAN</t>
  </si>
  <si>
    <t>KADUR</t>
  </si>
  <si>
    <t>PAKONG</t>
  </si>
  <si>
    <t>WARU</t>
  </si>
  <si>
    <t>BATUMARMAR</t>
  </si>
  <si>
    <t>PASEAN</t>
  </si>
  <si>
    <t>KAB. PAMEKASAN</t>
  </si>
  <si>
    <t>PROSENTASE</t>
  </si>
  <si>
    <t>Home Ownership Rate</t>
  </si>
  <si>
    <t>Kabupaten Pamekasan</t>
  </si>
  <si>
    <t>Pamekasan, 1 Januari 2018</t>
  </si>
  <si>
    <t>BACKLOG KEPEMILIKAN :</t>
  </si>
  <si>
    <t>=</t>
  </si>
  <si>
    <t>Rumah</t>
  </si>
  <si>
    <t>Sumber ;</t>
  </si>
  <si>
    <t>-</t>
  </si>
  <si>
    <t>Studi Data Base RTLH Tahun 2016 &amp; 2017</t>
  </si>
  <si>
    <t>Dinas Perumahan &amp; Kawasan Permukiman Kab. Pamekasan</t>
  </si>
  <si>
    <t>Kepala</t>
  </si>
  <si>
    <t>Kab. Pamekasan Dalam Angaka 2017, BPS Kab. Pamekasan</t>
  </si>
  <si>
    <t>Dinas Perumahan dan Kawasan Permukiman</t>
  </si>
  <si>
    <t>Kab. Pamekasan</t>
  </si>
  <si>
    <t>MUHARRAM, ST</t>
  </si>
  <si>
    <t>Pembina Tingkat I</t>
  </si>
  <si>
    <t>NIP. 19680330 1998 1 006</t>
  </si>
  <si>
    <t>Jumlah Penduduk</t>
  </si>
  <si>
    <t>Jumlah Rumah</t>
  </si>
  <si>
    <t>89.87</t>
  </si>
  <si>
    <t>Sumber : Analisis 2019</t>
  </si>
  <si>
    <t xml:space="preserve">Desa </t>
  </si>
  <si>
    <t>Kecamatan</t>
  </si>
  <si>
    <t>I</t>
  </si>
  <si>
    <t>II</t>
  </si>
  <si>
    <t>III</t>
  </si>
  <si>
    <t>Jumlah RTLH</t>
  </si>
  <si>
    <t>Skala Prioritas</t>
  </si>
  <si>
    <t>Batumarmar</t>
  </si>
  <si>
    <t>Sumber : Hasil Analisis 2019</t>
  </si>
  <si>
    <t>Jumlah Rumah (Survey)</t>
  </si>
  <si>
    <t>Jumlah Penduduk (BPS)</t>
  </si>
  <si>
    <t>Jumlah Keluarga (Survey)</t>
  </si>
  <si>
    <t>Sumber : Survei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</si>
</sst>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* #,##0.0_);_(* \(#,##0.0\);_(* &quot;-&quot;_);_(@_)"/>
    <numFmt numFmtId="168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mbria Math"/>
      <family val="1"/>
    </font>
    <font>
      <sz val="11"/>
      <color rgb="FFFF0000"/>
      <name val="Cambria"/>
      <family val="1"/>
    </font>
    <font>
      <sz val="8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0" borderId="7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6" fontId="0" fillId="0" borderId="9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6" fontId="0" fillId="0" borderId="12" xfId="19" applyNumberFormat="1" applyFont="1" applyBorder="1" applyAlignment="1">
      <alignment vertical="center"/>
    </xf>
    <xf numFmtId="166" fontId="0" fillId="0" borderId="0" xfId="19" applyNumberFormat="1" applyFont="1" applyAlignment="1">
      <alignment vertical="center"/>
    </xf>
    <xf numFmtId="164" fontId="0" fillId="0" borderId="0" xfId="19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0" fillId="0" borderId="16" xfId="19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65" fontId="0" fillId="2" borderId="5" xfId="0" applyNumberFormat="1" applyFill="1" applyBorder="1" applyAlignment="1">
      <alignment vertical="center"/>
    </xf>
    <xf numFmtId="165" fontId="0" fillId="2" borderId="13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167" fontId="0" fillId="2" borderId="14" xfId="0" applyNumberFormat="1" applyFill="1" applyBorder="1" applyAlignment="1">
      <alignment vertical="center"/>
    </xf>
    <xf numFmtId="165" fontId="0" fillId="2" borderId="15" xfId="0" applyNumberFormat="1" applyFill="1" applyBorder="1" applyAlignment="1">
      <alignment vertical="center"/>
    </xf>
    <xf numFmtId="166" fontId="0" fillId="2" borderId="6" xfId="0" applyNumberFormat="1" applyFill="1" applyBorder="1" applyAlignment="1">
      <alignment vertical="center"/>
    </xf>
    <xf numFmtId="166" fontId="0" fillId="2" borderId="16" xfId="19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7" fontId="0" fillId="0" borderId="20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22" xfId="19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8" fontId="3" fillId="0" borderId="2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68" fontId="3" fillId="0" borderId="26" xfId="0" applyNumberFormat="1" applyFont="1" applyBorder="1" applyAlignment="1">
      <alignment vertical="center"/>
    </xf>
    <xf numFmtId="166" fontId="2" fillId="0" borderId="27" xfId="19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168" fontId="3" fillId="0" borderId="18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8" fontId="3" fillId="0" borderId="19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168" fontId="7" fillId="0" borderId="19" xfId="0" applyNumberFormat="1" applyFont="1" applyBorder="1" applyAlignment="1">
      <alignment vertical="center"/>
    </xf>
    <xf numFmtId="166" fontId="2" fillId="0" borderId="22" xfId="19" applyNumberFormat="1" applyFont="1" applyBorder="1" applyAlignment="1">
      <alignment vertical="center"/>
    </xf>
    <xf numFmtId="168" fontId="3" fillId="0" borderId="20" xfId="0" applyNumberFormat="1" applyFont="1" applyBorder="1" applyAlignment="1">
      <alignment vertical="center"/>
    </xf>
    <xf numFmtId="166" fontId="9" fillId="3" borderId="0" xfId="19" applyNumberFormat="1" applyFont="1" applyFill="1" applyAlignment="1">
      <alignment horizontal="center" vertical="center"/>
    </xf>
    <xf numFmtId="166" fontId="6" fillId="0" borderId="0" xfId="19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Alignment="1" quotePrefix="1">
      <alignment horizontal="center" vertical="center"/>
    </xf>
    <xf numFmtId="165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19" applyFont="1" applyAlignment="1">
      <alignment vertical="center"/>
    </xf>
    <xf numFmtId="168" fontId="4" fillId="0" borderId="0" xfId="18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9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7" fontId="8" fillId="4" borderId="28" xfId="19" applyNumberFormat="1" applyFont="1" applyFill="1" applyBorder="1" applyAlignment="1">
      <alignment vertical="center"/>
    </xf>
    <xf numFmtId="166" fontId="2" fillId="4" borderId="10" xfId="0" applyNumberFormat="1" applyFont="1" applyFill="1" applyBorder="1" applyAlignment="1">
      <alignment vertical="center"/>
    </xf>
    <xf numFmtId="165" fontId="2" fillId="4" borderId="14" xfId="0" applyNumberFormat="1" applyFont="1" applyFill="1" applyBorder="1" applyAlignment="1">
      <alignment vertical="center"/>
    </xf>
    <xf numFmtId="165" fontId="2" fillId="4" borderId="2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29" xfId="0" applyFont="1" applyBorder="1"/>
    <xf numFmtId="0" fontId="16" fillId="0" borderId="29" xfId="0" applyFont="1" applyBorder="1" applyAlignment="1">
      <alignment horizontal="center" vertical="center"/>
    </xf>
    <xf numFmtId="0" fontId="16" fillId="0" borderId="0" xfId="0" applyFont="1"/>
    <xf numFmtId="0" fontId="15" fillId="5" borderId="29" xfId="0" applyFont="1" applyFill="1" applyBorder="1" applyAlignment="1">
      <alignment horizontal="center" vertical="center" wrapText="1"/>
    </xf>
    <xf numFmtId="0" fontId="15" fillId="0" borderId="29" xfId="0" applyFont="1" applyBorder="1"/>
    <xf numFmtId="1" fontId="15" fillId="0" borderId="29" xfId="0" applyNumberFormat="1" applyFont="1" applyBorder="1"/>
    <xf numFmtId="1" fontId="15" fillId="6" borderId="29" xfId="0" applyNumberFormat="1" applyFont="1" applyFill="1" applyBorder="1"/>
    <xf numFmtId="2" fontId="15" fillId="0" borderId="29" xfId="0" applyNumberFormat="1" applyFont="1" applyBorder="1"/>
    <xf numFmtId="0" fontId="15" fillId="0" borderId="0" xfId="0" applyFont="1"/>
    <xf numFmtId="0" fontId="16" fillId="0" borderId="30" xfId="0" applyFont="1" applyBorder="1" applyAlignment="1">
      <alignment horizontal="center"/>
    </xf>
    <xf numFmtId="0" fontId="16" fillId="0" borderId="30" xfId="0" applyFont="1" applyBorder="1"/>
    <xf numFmtId="0" fontId="16" fillId="0" borderId="3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/>
    </xf>
    <xf numFmtId="0" fontId="15" fillId="0" borderId="31" xfId="0" applyFont="1" applyFill="1" applyBorder="1"/>
    <xf numFmtId="0" fontId="15" fillId="0" borderId="3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33" xfId="0" applyFont="1" applyBorder="1" applyAlignment="1">
      <alignment horizontal="center"/>
    </xf>
    <xf numFmtId="0" fontId="15" fillId="0" borderId="32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vertic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9306-9414-47E9-B0C4-76A6DC007199}">
  <dimension ref="A1:F32"/>
  <sheetViews>
    <sheetView tabSelected="1" zoomScale="120" zoomScaleNormal="120" workbookViewId="0" topLeftCell="A12">
      <selection activeCell="A18" sqref="A18:F32"/>
    </sheetView>
  </sheetViews>
  <sheetFormatPr defaultColWidth="9.140625" defaultRowHeight="15"/>
  <cols>
    <col min="1" max="1" width="3.421875" style="0" customWidth="1"/>
    <col min="3" max="3" width="10.7109375" style="0" customWidth="1"/>
    <col min="4" max="4" width="9.8515625" style="0" customWidth="1"/>
    <col min="5" max="6" width="12.00390625" style="0" customWidth="1"/>
  </cols>
  <sheetData>
    <row r="1" spans="1:6" ht="31.2" thickBot="1">
      <c r="A1" s="107" t="s">
        <v>0</v>
      </c>
      <c r="B1" s="107" t="s">
        <v>13</v>
      </c>
      <c r="C1" s="107" t="s">
        <v>82</v>
      </c>
      <c r="D1" s="107" t="s">
        <v>92</v>
      </c>
      <c r="E1" s="107" t="s">
        <v>93</v>
      </c>
      <c r="F1" s="107" t="s">
        <v>91</v>
      </c>
    </row>
    <row r="2" spans="1:6" ht="15" thickTop="1">
      <c r="A2" s="104">
        <v>1</v>
      </c>
      <c r="B2" s="104">
        <v>2019</v>
      </c>
      <c r="C2" s="105" t="s">
        <v>1</v>
      </c>
      <c r="D2" s="104">
        <v>5349</v>
      </c>
      <c r="E2" s="104">
        <v>2199</v>
      </c>
      <c r="F2" s="106">
        <v>2324</v>
      </c>
    </row>
    <row r="3" spans="1:6" ht="15">
      <c r="A3" s="94">
        <v>2</v>
      </c>
      <c r="B3" s="94">
        <v>2019</v>
      </c>
      <c r="C3" s="95" t="s">
        <v>2</v>
      </c>
      <c r="D3" s="94">
        <v>10774</v>
      </c>
      <c r="E3" s="94">
        <v>3289</v>
      </c>
      <c r="F3" s="96">
        <v>2845</v>
      </c>
    </row>
    <row r="4" spans="1:6" ht="15">
      <c r="A4" s="94">
        <v>3</v>
      </c>
      <c r="B4" s="94">
        <v>2019</v>
      </c>
      <c r="C4" s="95" t="s">
        <v>3</v>
      </c>
      <c r="D4" s="94">
        <v>12490</v>
      </c>
      <c r="E4" s="94">
        <v>2987</v>
      </c>
      <c r="F4" s="96">
        <v>2882</v>
      </c>
    </row>
    <row r="5" spans="1:6" ht="15">
      <c r="A5" s="94">
        <v>4</v>
      </c>
      <c r="B5" s="94">
        <v>2019</v>
      </c>
      <c r="C5" s="95" t="s">
        <v>20</v>
      </c>
      <c r="D5" s="94">
        <v>10960</v>
      </c>
      <c r="E5" s="94">
        <v>3279</v>
      </c>
      <c r="F5" s="96">
        <v>5667</v>
      </c>
    </row>
    <row r="6" spans="1:6" ht="15">
      <c r="A6" s="94">
        <v>5</v>
      </c>
      <c r="B6" s="94">
        <v>2019</v>
      </c>
      <c r="C6" s="95" t="s">
        <v>4</v>
      </c>
      <c r="D6" s="94">
        <v>8406</v>
      </c>
      <c r="E6" s="94">
        <v>2055</v>
      </c>
      <c r="F6" s="96">
        <v>856</v>
      </c>
    </row>
    <row r="7" spans="1:6" ht="15">
      <c r="A7" s="94">
        <v>6</v>
      </c>
      <c r="B7" s="94">
        <v>2019</v>
      </c>
      <c r="C7" s="95" t="s">
        <v>5</v>
      </c>
      <c r="D7" s="94">
        <v>5620</v>
      </c>
      <c r="E7" s="94">
        <v>1581</v>
      </c>
      <c r="F7" s="96">
        <v>875</v>
      </c>
    </row>
    <row r="8" spans="1:6" ht="15">
      <c r="A8" s="94">
        <v>7</v>
      </c>
      <c r="B8" s="94">
        <v>2019</v>
      </c>
      <c r="C8" s="95" t="s">
        <v>6</v>
      </c>
      <c r="D8" s="94">
        <v>2958</v>
      </c>
      <c r="E8" s="94">
        <v>1357</v>
      </c>
      <c r="F8" s="96">
        <v>1164</v>
      </c>
    </row>
    <row r="9" spans="1:6" ht="15">
      <c r="A9" s="94">
        <v>8</v>
      </c>
      <c r="B9" s="94">
        <v>2019</v>
      </c>
      <c r="C9" s="95" t="s">
        <v>7</v>
      </c>
      <c r="D9" s="94">
        <v>4614</v>
      </c>
      <c r="E9" s="94">
        <v>1618</v>
      </c>
      <c r="F9" s="96">
        <v>1398</v>
      </c>
    </row>
    <row r="10" spans="1:6" ht="15">
      <c r="A10" s="94">
        <v>9</v>
      </c>
      <c r="B10" s="94">
        <v>2019</v>
      </c>
      <c r="C10" s="95" t="s">
        <v>8</v>
      </c>
      <c r="D10" s="94">
        <v>8021</v>
      </c>
      <c r="E10" s="94">
        <v>2692</v>
      </c>
      <c r="F10" s="96">
        <v>1812</v>
      </c>
    </row>
    <row r="11" spans="1:6" ht="15">
      <c r="A11" s="94">
        <v>10</v>
      </c>
      <c r="B11" s="94">
        <v>2019</v>
      </c>
      <c r="C11" s="95" t="s">
        <v>9</v>
      </c>
      <c r="D11" s="94">
        <v>2160</v>
      </c>
      <c r="E11" s="94">
        <v>850</v>
      </c>
      <c r="F11" s="96">
        <v>841</v>
      </c>
    </row>
    <row r="12" spans="1:6" ht="15">
      <c r="A12" s="94">
        <v>11</v>
      </c>
      <c r="B12" s="94">
        <v>2019</v>
      </c>
      <c r="C12" s="95" t="s">
        <v>10</v>
      </c>
      <c r="D12" s="94">
        <v>12710</v>
      </c>
      <c r="E12" s="94">
        <v>2686</v>
      </c>
      <c r="F12" s="96">
        <v>3695</v>
      </c>
    </row>
    <row r="13" spans="1:6" ht="15">
      <c r="A13" s="94">
        <v>12</v>
      </c>
      <c r="B13" s="94">
        <v>2019</v>
      </c>
      <c r="C13" s="95" t="s">
        <v>11</v>
      </c>
      <c r="D13" s="94">
        <v>3076</v>
      </c>
      <c r="E13" s="94">
        <v>1083</v>
      </c>
      <c r="F13" s="96">
        <v>795</v>
      </c>
    </row>
    <row r="14" spans="1:6" ht="15">
      <c r="A14" s="94">
        <v>13</v>
      </c>
      <c r="B14" s="94">
        <v>2019</v>
      </c>
      <c r="C14" s="95" t="s">
        <v>12</v>
      </c>
      <c r="D14" s="94">
        <v>3434</v>
      </c>
      <c r="E14" s="94">
        <v>993</v>
      </c>
      <c r="F14" s="96">
        <v>735</v>
      </c>
    </row>
    <row r="15" spans="1:6" ht="15" thickBot="1">
      <c r="A15" s="122" t="s">
        <v>39</v>
      </c>
      <c r="B15" s="122"/>
      <c r="C15" s="122"/>
      <c r="D15" s="110">
        <f>SUM(D2:D14)</f>
        <v>90572</v>
      </c>
      <c r="E15" s="110">
        <f>SUM(E2:E14)</f>
        <v>26669</v>
      </c>
      <c r="F15" s="110">
        <f>SUM(F2:F14)</f>
        <v>25889</v>
      </c>
    </row>
    <row r="16" spans="1:6" ht="15" thickTop="1">
      <c r="A16" s="97" t="s">
        <v>94</v>
      </c>
      <c r="B16" s="97"/>
      <c r="C16" s="97"/>
      <c r="D16" s="97"/>
      <c r="E16" s="97"/>
      <c r="F16" s="97"/>
    </row>
    <row r="17" spans="1:6" ht="15">
      <c r="A17" s="97"/>
      <c r="B17" s="97"/>
      <c r="C17" s="97"/>
      <c r="D17" s="97"/>
      <c r="E17" s="97"/>
      <c r="F17" s="97"/>
    </row>
    <row r="18" spans="1:6" ht="31.2" thickBot="1">
      <c r="A18" s="107" t="s">
        <v>0</v>
      </c>
      <c r="B18" s="107" t="s">
        <v>13</v>
      </c>
      <c r="C18" s="107" t="s">
        <v>82</v>
      </c>
      <c r="D18" s="107" t="s">
        <v>92</v>
      </c>
      <c r="E18" s="107" t="s">
        <v>93</v>
      </c>
      <c r="F18" s="107" t="s">
        <v>91</v>
      </c>
    </row>
    <row r="19" spans="1:6" ht="15" thickTop="1">
      <c r="A19" s="104">
        <v>1</v>
      </c>
      <c r="B19" s="104">
        <v>2019</v>
      </c>
      <c r="C19" s="105" t="s">
        <v>21</v>
      </c>
      <c r="D19" s="104">
        <v>12178</v>
      </c>
      <c r="E19" s="104">
        <v>2563</v>
      </c>
      <c r="F19" s="104">
        <v>2369</v>
      </c>
    </row>
    <row r="20" spans="1:6" ht="15">
      <c r="A20" s="94">
        <v>2</v>
      </c>
      <c r="B20" s="94">
        <v>2019</v>
      </c>
      <c r="C20" s="95" t="s">
        <v>22</v>
      </c>
      <c r="D20" s="94">
        <v>15088</v>
      </c>
      <c r="E20" s="94">
        <v>4564</v>
      </c>
      <c r="F20" s="94">
        <v>3162</v>
      </c>
    </row>
    <row r="21" spans="1:6" ht="15">
      <c r="A21" s="94">
        <v>3</v>
      </c>
      <c r="B21" s="94">
        <v>2019</v>
      </c>
      <c r="C21" s="95" t="s">
        <v>23</v>
      </c>
      <c r="D21" s="94">
        <v>5812</v>
      </c>
      <c r="E21" s="94">
        <v>1263</v>
      </c>
      <c r="F21" s="94">
        <v>1244</v>
      </c>
    </row>
    <row r="22" spans="1:6" ht="15">
      <c r="A22" s="94">
        <v>4</v>
      </c>
      <c r="B22" s="94">
        <v>2019</v>
      </c>
      <c r="C22" s="95" t="s">
        <v>24</v>
      </c>
      <c r="D22" s="94">
        <v>4313</v>
      </c>
      <c r="E22" s="94">
        <v>1510</v>
      </c>
      <c r="F22" s="94">
        <v>1611</v>
      </c>
    </row>
    <row r="23" spans="1:6" ht="15">
      <c r="A23" s="94">
        <v>5</v>
      </c>
      <c r="B23" s="94">
        <v>2019</v>
      </c>
      <c r="C23" s="95" t="s">
        <v>25</v>
      </c>
      <c r="D23" s="94">
        <v>9392</v>
      </c>
      <c r="E23" s="94">
        <v>2984</v>
      </c>
      <c r="F23" s="94">
        <v>2662</v>
      </c>
    </row>
    <row r="24" spans="1:6" ht="15">
      <c r="A24" s="94">
        <v>6</v>
      </c>
      <c r="B24" s="94">
        <v>2019</v>
      </c>
      <c r="C24" s="95" t="s">
        <v>26</v>
      </c>
      <c r="D24" s="94">
        <v>9732</v>
      </c>
      <c r="E24" s="94">
        <v>1013</v>
      </c>
      <c r="F24" s="94">
        <v>829</v>
      </c>
    </row>
    <row r="25" spans="1:6" ht="15">
      <c r="A25" s="94">
        <v>7</v>
      </c>
      <c r="B25" s="94">
        <v>2019</v>
      </c>
      <c r="C25" s="95" t="s">
        <v>32</v>
      </c>
      <c r="D25" s="94">
        <v>4370</v>
      </c>
      <c r="E25" s="94">
        <v>892</v>
      </c>
      <c r="F25" s="94">
        <v>768</v>
      </c>
    </row>
    <row r="26" spans="1:6" ht="15">
      <c r="A26" s="94">
        <v>8</v>
      </c>
      <c r="B26" s="94">
        <v>2019</v>
      </c>
      <c r="C26" s="95" t="s">
        <v>27</v>
      </c>
      <c r="D26" s="94">
        <v>9290</v>
      </c>
      <c r="E26" s="94">
        <v>1145</v>
      </c>
      <c r="F26" s="94">
        <v>1023</v>
      </c>
    </row>
    <row r="27" spans="1:6" ht="15">
      <c r="A27" s="94">
        <v>9</v>
      </c>
      <c r="B27" s="94">
        <v>2019</v>
      </c>
      <c r="C27" s="95" t="s">
        <v>28</v>
      </c>
      <c r="D27" s="94">
        <v>5587</v>
      </c>
      <c r="E27" s="94">
        <v>1483</v>
      </c>
      <c r="F27" s="94">
        <v>1377</v>
      </c>
    </row>
    <row r="28" spans="1:6" ht="15">
      <c r="A28" s="94">
        <v>10</v>
      </c>
      <c r="B28" s="94">
        <v>2019</v>
      </c>
      <c r="C28" s="95" t="s">
        <v>29</v>
      </c>
      <c r="D28" s="94">
        <v>3462</v>
      </c>
      <c r="E28" s="94">
        <v>1416</v>
      </c>
      <c r="F28" s="94">
        <v>1180</v>
      </c>
    </row>
    <row r="29" spans="1:6" ht="15">
      <c r="A29" s="94">
        <v>11</v>
      </c>
      <c r="B29" s="94">
        <v>2019</v>
      </c>
      <c r="C29" s="95" t="s">
        <v>30</v>
      </c>
      <c r="D29" s="94">
        <v>12277</v>
      </c>
      <c r="E29" s="94">
        <v>4459</v>
      </c>
      <c r="F29" s="94">
        <v>4244</v>
      </c>
    </row>
    <row r="30" spans="1:6" ht="15">
      <c r="A30" s="94">
        <v>12</v>
      </c>
      <c r="B30" s="94">
        <v>2019</v>
      </c>
      <c r="C30" s="95" t="s">
        <v>31</v>
      </c>
      <c r="D30" s="94">
        <v>13558</v>
      </c>
      <c r="E30" s="94">
        <v>4348</v>
      </c>
      <c r="F30" s="94">
        <v>3297</v>
      </c>
    </row>
    <row r="31" spans="1:6" ht="15" thickBot="1">
      <c r="A31" s="123" t="s">
        <v>39</v>
      </c>
      <c r="B31" s="124"/>
      <c r="C31" s="124"/>
      <c r="D31" s="108">
        <f>SUM(D19:D30)</f>
        <v>105059</v>
      </c>
      <c r="E31" s="114">
        <f>SUM(E19:E30)</f>
        <v>27640</v>
      </c>
      <c r="F31" s="116">
        <f ca="1">SUM(F19:F31)</f>
        <v>23766</v>
      </c>
    </row>
    <row r="32" spans="1:6" ht="15" thickTop="1">
      <c r="A32" s="97" t="s">
        <v>94</v>
      </c>
      <c r="B32" s="97"/>
      <c r="C32" s="97"/>
      <c r="D32" s="97"/>
      <c r="E32" s="97"/>
      <c r="F32" s="97"/>
    </row>
  </sheetData>
  <mergeCells count="2">
    <mergeCell ref="A15:C15"/>
    <mergeCell ref="A31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80" zoomScaleNormal="80" workbookViewId="0" topLeftCell="A1">
      <selection activeCell="A1" sqref="A1:H32"/>
    </sheetView>
  </sheetViews>
  <sheetFormatPr defaultColWidth="9.140625" defaultRowHeight="15"/>
  <cols>
    <col min="1" max="1" width="5.00390625" style="97" customWidth="1"/>
    <col min="2" max="2" width="10.00390625" style="97" customWidth="1"/>
    <col min="3" max="3" width="18.00390625" style="97" customWidth="1"/>
    <col min="4" max="7" width="12.57421875" style="97" customWidth="1"/>
    <col min="8" max="8" width="17.421875" style="97" customWidth="1"/>
    <col min="9" max="16384" width="9.140625" style="97" customWidth="1"/>
  </cols>
  <sheetData>
    <row r="1" spans="1:8" s="93" customFormat="1" ht="53.25" customHeight="1" thickBot="1">
      <c r="A1" s="107" t="s">
        <v>0</v>
      </c>
      <c r="B1" s="107" t="s">
        <v>13</v>
      </c>
      <c r="C1" s="107" t="s">
        <v>14</v>
      </c>
      <c r="D1" s="107" t="s">
        <v>15</v>
      </c>
      <c r="E1" s="107" t="s">
        <v>16</v>
      </c>
      <c r="F1" s="107" t="s">
        <v>17</v>
      </c>
      <c r="G1" s="107" t="s">
        <v>18</v>
      </c>
      <c r="H1" s="107" t="s">
        <v>19</v>
      </c>
    </row>
    <row r="2" spans="1:8" ht="10.8" thickTop="1">
      <c r="A2" s="104">
        <v>1</v>
      </c>
      <c r="B2" s="104">
        <v>2019</v>
      </c>
      <c r="C2" s="105" t="s">
        <v>1</v>
      </c>
      <c r="D2" s="104">
        <v>5349</v>
      </c>
      <c r="E2" s="104">
        <v>1677</v>
      </c>
      <c r="F2" s="106" t="s">
        <v>80</v>
      </c>
      <c r="G2" s="106">
        <v>1507</v>
      </c>
      <c r="H2" s="106">
        <v>170</v>
      </c>
    </row>
    <row r="3" spans="1:8" ht="15">
      <c r="A3" s="94">
        <v>2</v>
      </c>
      <c r="B3" s="94">
        <v>2019</v>
      </c>
      <c r="C3" s="95" t="s">
        <v>2</v>
      </c>
      <c r="D3" s="94">
        <v>10774</v>
      </c>
      <c r="E3" s="94">
        <v>2124</v>
      </c>
      <c r="F3" s="96" t="s">
        <v>80</v>
      </c>
      <c r="G3" s="96">
        <v>1909</v>
      </c>
      <c r="H3" s="96">
        <v>215</v>
      </c>
    </row>
    <row r="4" spans="1:8" ht="15">
      <c r="A4" s="94">
        <v>3</v>
      </c>
      <c r="B4" s="94">
        <v>2019</v>
      </c>
      <c r="C4" s="95" t="s">
        <v>3</v>
      </c>
      <c r="D4" s="94">
        <v>12490</v>
      </c>
      <c r="E4" s="94">
        <v>3298</v>
      </c>
      <c r="F4" s="96" t="s">
        <v>80</v>
      </c>
      <c r="G4" s="96">
        <v>2964</v>
      </c>
      <c r="H4" s="96">
        <v>334</v>
      </c>
    </row>
    <row r="5" spans="1:8" ht="15">
      <c r="A5" s="94">
        <v>4</v>
      </c>
      <c r="B5" s="94">
        <v>2019</v>
      </c>
      <c r="C5" s="95" t="s">
        <v>20</v>
      </c>
      <c r="D5" s="94">
        <v>10960</v>
      </c>
      <c r="E5" s="94">
        <v>3372</v>
      </c>
      <c r="F5" s="96" t="s">
        <v>80</v>
      </c>
      <c r="G5" s="96">
        <v>3030</v>
      </c>
      <c r="H5" s="96">
        <v>342</v>
      </c>
    </row>
    <row r="6" spans="1:8" ht="15">
      <c r="A6" s="94">
        <v>5</v>
      </c>
      <c r="B6" s="94">
        <v>2019</v>
      </c>
      <c r="C6" s="95" t="s">
        <v>4</v>
      </c>
      <c r="D6" s="94">
        <v>8406</v>
      </c>
      <c r="E6" s="94">
        <v>2113</v>
      </c>
      <c r="F6" s="96" t="s">
        <v>80</v>
      </c>
      <c r="G6" s="96">
        <v>1899</v>
      </c>
      <c r="H6" s="96">
        <v>214</v>
      </c>
    </row>
    <row r="7" spans="1:8" ht="15">
      <c r="A7" s="94">
        <v>6</v>
      </c>
      <c r="B7" s="94">
        <v>2019</v>
      </c>
      <c r="C7" s="95" t="s">
        <v>5</v>
      </c>
      <c r="D7" s="94">
        <v>5620</v>
      </c>
      <c r="E7" s="94">
        <v>1440</v>
      </c>
      <c r="F7" s="96" t="s">
        <v>80</v>
      </c>
      <c r="G7" s="96">
        <v>1294</v>
      </c>
      <c r="H7" s="96">
        <v>146</v>
      </c>
    </row>
    <row r="8" spans="1:8" ht="15">
      <c r="A8" s="94">
        <v>7</v>
      </c>
      <c r="B8" s="94">
        <v>2019</v>
      </c>
      <c r="C8" s="95" t="s">
        <v>6</v>
      </c>
      <c r="D8" s="94">
        <v>2958</v>
      </c>
      <c r="E8" s="94">
        <v>941</v>
      </c>
      <c r="F8" s="96" t="s">
        <v>80</v>
      </c>
      <c r="G8" s="96">
        <v>846</v>
      </c>
      <c r="H8" s="96">
        <v>95</v>
      </c>
    </row>
    <row r="9" spans="1:8" ht="15">
      <c r="A9" s="94">
        <v>8</v>
      </c>
      <c r="B9" s="94">
        <v>2019</v>
      </c>
      <c r="C9" s="95" t="s">
        <v>7</v>
      </c>
      <c r="D9" s="94">
        <v>4614</v>
      </c>
      <c r="E9" s="94">
        <v>1447</v>
      </c>
      <c r="F9" s="96" t="s">
        <v>80</v>
      </c>
      <c r="G9" s="96">
        <v>1300</v>
      </c>
      <c r="H9" s="96">
        <v>147</v>
      </c>
    </row>
    <row r="10" spans="1:8" ht="15">
      <c r="A10" s="94">
        <v>9</v>
      </c>
      <c r="B10" s="94">
        <v>2019</v>
      </c>
      <c r="C10" s="95" t="s">
        <v>8</v>
      </c>
      <c r="D10" s="94">
        <v>8021</v>
      </c>
      <c r="E10" s="94">
        <v>1938</v>
      </c>
      <c r="F10" s="96" t="s">
        <v>80</v>
      </c>
      <c r="G10" s="96">
        <v>1742</v>
      </c>
      <c r="H10" s="96">
        <v>196</v>
      </c>
    </row>
    <row r="11" spans="1:8" ht="15">
      <c r="A11" s="94">
        <v>10</v>
      </c>
      <c r="B11" s="94">
        <v>2019</v>
      </c>
      <c r="C11" s="95" t="s">
        <v>9</v>
      </c>
      <c r="D11" s="94">
        <v>2160</v>
      </c>
      <c r="E11" s="94">
        <v>496</v>
      </c>
      <c r="F11" s="96" t="s">
        <v>80</v>
      </c>
      <c r="G11" s="96">
        <v>446</v>
      </c>
      <c r="H11" s="96">
        <v>50</v>
      </c>
    </row>
    <row r="12" spans="1:8" ht="15">
      <c r="A12" s="94">
        <v>11</v>
      </c>
      <c r="B12" s="94">
        <v>2019</v>
      </c>
      <c r="C12" s="95" t="s">
        <v>10</v>
      </c>
      <c r="D12" s="94">
        <v>12710</v>
      </c>
      <c r="E12" s="94">
        <v>3596</v>
      </c>
      <c r="F12" s="96" t="s">
        <v>80</v>
      </c>
      <c r="G12" s="96">
        <v>3232</v>
      </c>
      <c r="H12" s="96">
        <v>364</v>
      </c>
    </row>
    <row r="13" spans="1:8" ht="15">
      <c r="A13" s="94">
        <v>12</v>
      </c>
      <c r="B13" s="94">
        <v>2019</v>
      </c>
      <c r="C13" s="95" t="s">
        <v>11</v>
      </c>
      <c r="D13" s="94">
        <v>3076</v>
      </c>
      <c r="E13" s="94">
        <v>1067</v>
      </c>
      <c r="F13" s="96" t="s">
        <v>80</v>
      </c>
      <c r="G13" s="96">
        <v>959</v>
      </c>
      <c r="H13" s="96">
        <v>108</v>
      </c>
    </row>
    <row r="14" spans="1:8" ht="15">
      <c r="A14" s="94">
        <v>13</v>
      </c>
      <c r="B14" s="94">
        <v>2019</v>
      </c>
      <c r="C14" s="95" t="s">
        <v>12</v>
      </c>
      <c r="D14" s="94">
        <v>3434</v>
      </c>
      <c r="E14" s="94">
        <v>917</v>
      </c>
      <c r="F14" s="96" t="s">
        <v>80</v>
      </c>
      <c r="G14" s="96">
        <v>824</v>
      </c>
      <c r="H14" s="96">
        <v>93</v>
      </c>
    </row>
    <row r="15" spans="1:8" ht="10.8" thickBot="1">
      <c r="A15" s="122" t="s">
        <v>39</v>
      </c>
      <c r="B15" s="122"/>
      <c r="C15" s="122"/>
      <c r="D15" s="108">
        <f>SUM(D2:D14)</f>
        <v>90572</v>
      </c>
      <c r="E15" s="108">
        <f>SUM(E2:E14)</f>
        <v>24426</v>
      </c>
      <c r="F15" s="108"/>
      <c r="G15" s="108">
        <f>SUM(G2:G14)</f>
        <v>21952</v>
      </c>
      <c r="H15" s="108">
        <f>SUM(H2:H14)</f>
        <v>2474</v>
      </c>
    </row>
    <row r="16" ht="10.8" thickTop="1">
      <c r="A16" s="97" t="s">
        <v>81</v>
      </c>
    </row>
    <row r="18" spans="1:8" ht="45.6" customHeight="1" thickBot="1">
      <c r="A18" s="107" t="s">
        <v>0</v>
      </c>
      <c r="B18" s="107" t="s">
        <v>13</v>
      </c>
      <c r="C18" s="107" t="s">
        <v>14</v>
      </c>
      <c r="D18" s="107" t="s">
        <v>15</v>
      </c>
      <c r="E18" s="107" t="s">
        <v>16</v>
      </c>
      <c r="F18" s="107" t="s">
        <v>17</v>
      </c>
      <c r="G18" s="107" t="s">
        <v>18</v>
      </c>
      <c r="H18" s="107" t="s">
        <v>19</v>
      </c>
    </row>
    <row r="19" spans="1:8" ht="10.8" thickTop="1">
      <c r="A19" s="104">
        <v>1</v>
      </c>
      <c r="B19" s="104">
        <v>2019</v>
      </c>
      <c r="C19" s="105" t="s">
        <v>21</v>
      </c>
      <c r="D19" s="105">
        <v>12178</v>
      </c>
      <c r="E19" s="105">
        <v>2417</v>
      </c>
      <c r="F19" s="104" t="s">
        <v>80</v>
      </c>
      <c r="G19" s="106">
        <v>2172</v>
      </c>
      <c r="H19" s="106">
        <v>245</v>
      </c>
    </row>
    <row r="20" spans="1:8" ht="15">
      <c r="A20" s="94">
        <v>2</v>
      </c>
      <c r="B20" s="94">
        <v>2019</v>
      </c>
      <c r="C20" s="95" t="s">
        <v>22</v>
      </c>
      <c r="D20" s="95">
        <v>15088</v>
      </c>
      <c r="E20" s="95">
        <v>2851</v>
      </c>
      <c r="F20" s="94" t="s">
        <v>80</v>
      </c>
      <c r="G20" s="96">
        <v>2562</v>
      </c>
      <c r="H20" s="96">
        <v>289</v>
      </c>
    </row>
    <row r="21" spans="1:8" ht="15">
      <c r="A21" s="94">
        <v>3</v>
      </c>
      <c r="B21" s="94">
        <v>2019</v>
      </c>
      <c r="C21" s="95" t="s">
        <v>23</v>
      </c>
      <c r="D21" s="95">
        <v>5812</v>
      </c>
      <c r="E21" s="95">
        <v>1097</v>
      </c>
      <c r="F21" s="94" t="s">
        <v>80</v>
      </c>
      <c r="G21" s="96">
        <v>986</v>
      </c>
      <c r="H21" s="96">
        <v>111</v>
      </c>
    </row>
    <row r="22" spans="1:8" ht="15">
      <c r="A22" s="94">
        <v>4</v>
      </c>
      <c r="B22" s="94">
        <v>2019</v>
      </c>
      <c r="C22" s="95" t="s">
        <v>24</v>
      </c>
      <c r="D22" s="95">
        <v>4313</v>
      </c>
      <c r="E22" s="95">
        <v>842</v>
      </c>
      <c r="F22" s="94" t="s">
        <v>80</v>
      </c>
      <c r="G22" s="96">
        <v>757</v>
      </c>
      <c r="H22" s="96">
        <v>85</v>
      </c>
    </row>
    <row r="23" spans="1:8" ht="15">
      <c r="A23" s="94">
        <v>5</v>
      </c>
      <c r="B23" s="94">
        <v>2019</v>
      </c>
      <c r="C23" s="95" t="s">
        <v>25</v>
      </c>
      <c r="D23" s="95">
        <v>9392</v>
      </c>
      <c r="E23" s="95">
        <v>2290</v>
      </c>
      <c r="F23" s="94" t="s">
        <v>80</v>
      </c>
      <c r="G23" s="96">
        <v>2058</v>
      </c>
      <c r="H23" s="96">
        <v>232</v>
      </c>
    </row>
    <row r="24" spans="1:8" ht="15">
      <c r="A24" s="94">
        <v>6</v>
      </c>
      <c r="B24" s="94">
        <v>2019</v>
      </c>
      <c r="C24" s="95" t="s">
        <v>26</v>
      </c>
      <c r="D24" s="95">
        <v>9732</v>
      </c>
      <c r="E24" s="95">
        <v>820</v>
      </c>
      <c r="F24" s="94" t="s">
        <v>80</v>
      </c>
      <c r="G24" s="96">
        <v>737</v>
      </c>
      <c r="H24" s="96">
        <v>83</v>
      </c>
    </row>
    <row r="25" spans="1:8" ht="15">
      <c r="A25" s="94">
        <v>7</v>
      </c>
      <c r="B25" s="94">
        <v>2019</v>
      </c>
      <c r="C25" s="95" t="s">
        <v>32</v>
      </c>
      <c r="D25" s="95">
        <v>4370</v>
      </c>
      <c r="E25" s="95">
        <v>601</v>
      </c>
      <c r="F25" s="94" t="s">
        <v>80</v>
      </c>
      <c r="G25" s="96">
        <v>540</v>
      </c>
      <c r="H25" s="96">
        <v>61</v>
      </c>
    </row>
    <row r="26" spans="1:8" ht="15">
      <c r="A26" s="94">
        <v>8</v>
      </c>
      <c r="B26" s="94">
        <v>2019</v>
      </c>
      <c r="C26" s="95" t="s">
        <v>27</v>
      </c>
      <c r="D26" s="95">
        <v>9290</v>
      </c>
      <c r="E26" s="95">
        <v>750</v>
      </c>
      <c r="F26" s="94" t="s">
        <v>80</v>
      </c>
      <c r="G26" s="96">
        <v>674</v>
      </c>
      <c r="H26" s="96">
        <v>76</v>
      </c>
    </row>
    <row r="27" spans="1:8" ht="15">
      <c r="A27" s="94">
        <v>9</v>
      </c>
      <c r="B27" s="94">
        <v>2019</v>
      </c>
      <c r="C27" s="95" t="s">
        <v>28</v>
      </c>
      <c r="D27" s="95">
        <v>5587</v>
      </c>
      <c r="E27" s="95">
        <v>1041</v>
      </c>
      <c r="F27" s="94" t="s">
        <v>80</v>
      </c>
      <c r="G27" s="96">
        <v>936</v>
      </c>
      <c r="H27" s="96">
        <v>105</v>
      </c>
    </row>
    <row r="28" spans="1:8" ht="15">
      <c r="A28" s="94">
        <v>10</v>
      </c>
      <c r="B28" s="94">
        <v>2019</v>
      </c>
      <c r="C28" s="95" t="s">
        <v>29</v>
      </c>
      <c r="D28" s="95">
        <v>3462</v>
      </c>
      <c r="E28" s="95">
        <v>903</v>
      </c>
      <c r="F28" s="94" t="s">
        <v>80</v>
      </c>
      <c r="G28" s="96">
        <v>812</v>
      </c>
      <c r="H28" s="96">
        <v>91</v>
      </c>
    </row>
    <row r="29" spans="1:8" ht="15">
      <c r="A29" s="94">
        <v>11</v>
      </c>
      <c r="B29" s="94">
        <v>2019</v>
      </c>
      <c r="C29" s="95" t="s">
        <v>30</v>
      </c>
      <c r="D29" s="95">
        <v>12277</v>
      </c>
      <c r="E29" s="95">
        <v>3029</v>
      </c>
      <c r="F29" s="94" t="s">
        <v>80</v>
      </c>
      <c r="G29" s="96">
        <v>2722</v>
      </c>
      <c r="H29" s="96">
        <v>307</v>
      </c>
    </row>
    <row r="30" spans="1:8" ht="15">
      <c r="A30" s="94">
        <v>12</v>
      </c>
      <c r="B30" s="94">
        <v>2019</v>
      </c>
      <c r="C30" s="95" t="s">
        <v>31</v>
      </c>
      <c r="D30" s="95">
        <v>13558</v>
      </c>
      <c r="E30" s="95">
        <v>3242</v>
      </c>
      <c r="F30" s="94" t="s">
        <v>80</v>
      </c>
      <c r="G30" s="96">
        <v>2914</v>
      </c>
      <c r="H30" s="96">
        <v>328</v>
      </c>
    </row>
    <row r="31" spans="1:8" ht="10.8" thickBot="1">
      <c r="A31" s="122" t="s">
        <v>39</v>
      </c>
      <c r="B31" s="122"/>
      <c r="C31" s="122"/>
      <c r="D31" s="109">
        <f>SUM(D19:D30)</f>
        <v>105059</v>
      </c>
      <c r="E31" s="109">
        <f>SUM(E19:E30)</f>
        <v>19883</v>
      </c>
      <c r="F31" s="109"/>
      <c r="G31" s="110">
        <f>SUM(G19:G30)</f>
        <v>17870</v>
      </c>
      <c r="H31" s="110">
        <f>SUM(H19:H30)</f>
        <v>2013</v>
      </c>
    </row>
    <row r="32" ht="10.2" customHeight="1" thickTop="1">
      <c r="A32" s="97" t="s">
        <v>81</v>
      </c>
    </row>
    <row r="33" ht="10.2" customHeight="1"/>
    <row r="35" spans="1:8" ht="30.6">
      <c r="A35" s="98" t="s">
        <v>0</v>
      </c>
      <c r="B35" s="98" t="s">
        <v>13</v>
      </c>
      <c r="C35" s="98" t="s">
        <v>14</v>
      </c>
      <c r="D35" s="98" t="s">
        <v>15</v>
      </c>
      <c r="E35" s="98" t="s">
        <v>16</v>
      </c>
      <c r="F35" s="98" t="s">
        <v>17</v>
      </c>
      <c r="G35" s="98" t="s">
        <v>18</v>
      </c>
      <c r="H35" s="98" t="s">
        <v>19</v>
      </c>
    </row>
    <row r="36" spans="1:8" ht="15">
      <c r="A36" s="94">
        <v>1</v>
      </c>
      <c r="B36" s="94">
        <v>2019</v>
      </c>
      <c r="C36" s="95" t="s">
        <v>33</v>
      </c>
      <c r="D36" s="95">
        <v>90572</v>
      </c>
      <c r="E36" s="95">
        <v>24426</v>
      </c>
      <c r="F36" s="99">
        <v>89.87</v>
      </c>
      <c r="G36" s="100">
        <f>E36*(89.87%)</f>
        <v>21951.646200000003</v>
      </c>
      <c r="H36" s="101">
        <f>E36-G36</f>
        <v>2474.353799999997</v>
      </c>
    </row>
    <row r="37" spans="1:8" ht="15">
      <c r="A37" s="94">
        <v>2</v>
      </c>
      <c r="B37" s="94">
        <v>2019</v>
      </c>
      <c r="C37" s="95" t="s">
        <v>34</v>
      </c>
      <c r="D37" s="95">
        <v>105059</v>
      </c>
      <c r="E37" s="95">
        <v>19883</v>
      </c>
      <c r="F37" s="102">
        <v>89.87</v>
      </c>
      <c r="G37" s="100">
        <f>E37*(89.87%)</f>
        <v>17868.8521</v>
      </c>
      <c r="H37" s="101">
        <f>E37-G37</f>
        <v>2014.1479</v>
      </c>
    </row>
    <row r="39" spans="4:5" ht="15">
      <c r="D39" s="103" t="s">
        <v>79</v>
      </c>
      <c r="E39" s="103" t="s">
        <v>78</v>
      </c>
    </row>
  </sheetData>
  <mergeCells count="2">
    <mergeCell ref="A15:C15"/>
    <mergeCell ref="A31:C31"/>
  </mergeCells>
  <printOptions/>
  <pageMargins left="0.7" right="0.7" top="0.75" bottom="0.75" header="0.3" footer="0.3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B508-CDDF-4DFA-85F4-B683A41E5215}">
  <dimension ref="A1:F6"/>
  <sheetViews>
    <sheetView zoomScale="130" zoomScaleNormal="130" workbookViewId="0" topLeftCell="A1">
      <selection activeCell="E15" sqref="E15"/>
    </sheetView>
  </sheetViews>
  <sheetFormatPr defaultColWidth="9.140625" defaultRowHeight="15"/>
  <cols>
    <col min="1" max="1" width="3.7109375" style="97" customWidth="1"/>
    <col min="2" max="5" width="8.8515625" style="97" customWidth="1"/>
    <col min="6" max="6" width="10.7109375" style="97" customWidth="1"/>
    <col min="7" max="16384" width="8.8515625" style="97" customWidth="1"/>
  </cols>
  <sheetData>
    <row r="1" spans="1:6" ht="14.4" customHeight="1">
      <c r="A1" s="125" t="s">
        <v>0</v>
      </c>
      <c r="B1" s="127" t="s">
        <v>83</v>
      </c>
      <c r="C1" s="127" t="s">
        <v>88</v>
      </c>
      <c r="D1" s="127"/>
      <c r="E1" s="127"/>
      <c r="F1" s="121"/>
    </row>
    <row r="2" spans="1:6" ht="9.6" customHeight="1" thickBot="1">
      <c r="A2" s="126"/>
      <c r="B2" s="128"/>
      <c r="C2" s="117" t="s">
        <v>84</v>
      </c>
      <c r="D2" s="117" t="s">
        <v>85</v>
      </c>
      <c r="E2" s="117" t="s">
        <v>86</v>
      </c>
      <c r="F2" s="119" t="s">
        <v>87</v>
      </c>
    </row>
    <row r="3" spans="1:6" ht="10.8" thickTop="1">
      <c r="A3" s="113">
        <v>1</v>
      </c>
      <c r="B3" s="112" t="s">
        <v>34</v>
      </c>
      <c r="C3" s="111">
        <v>999</v>
      </c>
      <c r="D3" s="111">
        <v>737</v>
      </c>
      <c r="E3" s="111">
        <v>26</v>
      </c>
      <c r="F3" s="115">
        <v>1762</v>
      </c>
    </row>
    <row r="4" spans="1:6" ht="15">
      <c r="A4" s="113">
        <v>2</v>
      </c>
      <c r="B4" s="112" t="s">
        <v>89</v>
      </c>
      <c r="C4" s="111">
        <v>602</v>
      </c>
      <c r="D4" s="111">
        <v>461</v>
      </c>
      <c r="E4" s="111">
        <v>8</v>
      </c>
      <c r="F4" s="115">
        <v>1071</v>
      </c>
    </row>
    <row r="5" spans="1:6" ht="10.8" thickBot="1">
      <c r="A5" s="129" t="s">
        <v>39</v>
      </c>
      <c r="B5" s="130"/>
      <c r="C5" s="118">
        <f>SUM(C3:C4)</f>
        <v>1601</v>
      </c>
      <c r="D5" s="118">
        <f>SUM(D3:D4)</f>
        <v>1198</v>
      </c>
      <c r="E5" s="118">
        <f>SUM(E3:E4)</f>
        <v>34</v>
      </c>
      <c r="F5" s="120">
        <f>SUM(F3:F4)</f>
        <v>2833</v>
      </c>
    </row>
    <row r="6" ht="10.8" thickTop="1">
      <c r="A6" s="97" t="s">
        <v>90</v>
      </c>
    </row>
  </sheetData>
  <mergeCells count="4">
    <mergeCell ref="A1:A2"/>
    <mergeCell ref="B1:B2"/>
    <mergeCell ref="C1:E1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workbookViewId="0" topLeftCell="A1">
      <selection activeCell="N16" sqref="N16"/>
    </sheetView>
  </sheetViews>
  <sheetFormatPr defaultColWidth="9.140625" defaultRowHeight="15"/>
  <cols>
    <col min="1" max="1" width="4.8515625" style="2" customWidth="1"/>
    <col min="2" max="3" width="15.7109375" style="2" customWidth="1"/>
    <col min="4" max="4" width="7.7109375" style="2" hidden="1" customWidth="1"/>
    <col min="5" max="5" width="15.7109375" style="2" customWidth="1"/>
    <col min="6" max="6" width="7.7109375" style="2" hidden="1" customWidth="1"/>
    <col min="7" max="7" width="14.8515625" style="2" customWidth="1"/>
    <col min="8" max="8" width="7.7109375" style="2" hidden="1" customWidth="1"/>
    <col min="9" max="9" width="14.28125" style="2" customWidth="1"/>
    <col min="10" max="10" width="7.7109375" style="4" hidden="1" customWidth="1"/>
    <col min="11" max="11" width="9.8515625" style="2" customWidth="1"/>
    <col min="12" max="12" width="5.421875" style="2" hidden="1" customWidth="1"/>
    <col min="13" max="13" width="15.7109375" style="2" customWidth="1"/>
    <col min="14" max="14" width="7.7109375" style="2" customWidth="1"/>
    <col min="15" max="15" width="18.28125" style="2" customWidth="1"/>
    <col min="16" max="16" width="9.140625" style="3" customWidth="1"/>
    <col min="17" max="17" width="10.00390625" style="3" bestFit="1" customWidth="1"/>
    <col min="18" max="18" width="14.140625" style="3" customWidth="1"/>
    <col min="19" max="20" width="9.140625" style="3" customWidth="1"/>
    <col min="21" max="16384" width="9.140625" style="2" customWidth="1"/>
  </cols>
  <sheetData>
    <row r="1" spans="1:14" ht="15.75" customHeight="1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ht="15" thickBot="1"/>
    <row r="3" spans="1:14" ht="15" thickBot="1">
      <c r="A3" s="137" t="s">
        <v>36</v>
      </c>
      <c r="B3" s="139" t="s">
        <v>37</v>
      </c>
      <c r="C3" s="141" t="s">
        <v>38</v>
      </c>
      <c r="D3" s="142"/>
      <c r="E3" s="142"/>
      <c r="F3" s="142"/>
      <c r="G3" s="142"/>
      <c r="H3" s="142"/>
      <c r="I3" s="142"/>
      <c r="J3" s="142"/>
      <c r="K3" s="142"/>
      <c r="L3" s="142"/>
      <c r="M3" s="143" t="s">
        <v>39</v>
      </c>
      <c r="N3" s="145" t="s">
        <v>40</v>
      </c>
    </row>
    <row r="4" spans="1:22" s="10" customFormat="1" ht="15" thickBot="1">
      <c r="A4" s="138"/>
      <c r="B4" s="140"/>
      <c r="C4" s="5" t="s">
        <v>41</v>
      </c>
      <c r="D4" s="6" t="s">
        <v>40</v>
      </c>
      <c r="E4" s="5" t="s">
        <v>42</v>
      </c>
      <c r="F4" s="7" t="s">
        <v>40</v>
      </c>
      <c r="G4" s="8" t="s">
        <v>43</v>
      </c>
      <c r="H4" s="6" t="s">
        <v>40</v>
      </c>
      <c r="I4" s="5" t="s">
        <v>44</v>
      </c>
      <c r="J4" s="9" t="s">
        <v>40</v>
      </c>
      <c r="K4" s="8" t="s">
        <v>45</v>
      </c>
      <c r="L4" s="6" t="s">
        <v>40</v>
      </c>
      <c r="M4" s="144"/>
      <c r="N4" s="146"/>
      <c r="P4" s="11"/>
      <c r="Q4" s="131"/>
      <c r="R4" s="131"/>
      <c r="S4" s="131"/>
      <c r="T4" s="131"/>
      <c r="U4" s="131"/>
      <c r="V4" s="131"/>
    </row>
    <row r="5" spans="1:22" ht="15">
      <c r="A5" s="12">
        <v>1</v>
      </c>
      <c r="B5" s="13" t="s">
        <v>46</v>
      </c>
      <c r="C5" s="14">
        <f>M5-I5-G5-E5</f>
        <v>16386</v>
      </c>
      <c r="D5" s="15">
        <f>C5/C18*100</f>
        <v>7.723998793272494</v>
      </c>
      <c r="E5" s="14">
        <v>148</v>
      </c>
      <c r="F5" s="16">
        <f>E5/E18*100</f>
        <v>7.708333333333334</v>
      </c>
      <c r="G5" s="14">
        <v>539</v>
      </c>
      <c r="H5" s="15">
        <f>G5/G18*100</f>
        <v>7.6824401368301025</v>
      </c>
      <c r="I5" s="14">
        <v>82</v>
      </c>
      <c r="J5" s="17">
        <f>I5/I18*100</f>
        <v>7.721280602636535</v>
      </c>
      <c r="K5" s="18">
        <v>0</v>
      </c>
      <c r="L5" s="15">
        <v>0</v>
      </c>
      <c r="M5" s="19">
        <v>17155</v>
      </c>
      <c r="N5" s="90">
        <f>M5/M18*100</f>
        <v>7.722537836158853</v>
      </c>
      <c r="O5" s="20"/>
      <c r="P5" s="21"/>
      <c r="Q5" s="22"/>
      <c r="R5" s="23"/>
      <c r="S5" s="23"/>
      <c r="U5" s="24"/>
      <c r="V5" s="25"/>
    </row>
    <row r="6" spans="1:22" ht="15">
      <c r="A6" s="12">
        <v>2</v>
      </c>
      <c r="B6" s="13" t="s">
        <v>47</v>
      </c>
      <c r="C6" s="26">
        <f>M6-I6-G6-E6</f>
        <v>21388</v>
      </c>
      <c r="D6" s="27">
        <f>C6/C18*100</f>
        <v>10.08183120899012</v>
      </c>
      <c r="E6" s="26">
        <v>197</v>
      </c>
      <c r="F6" s="27">
        <f>E6/E18*100</f>
        <v>10.260416666666666</v>
      </c>
      <c r="G6" s="26">
        <v>720</v>
      </c>
      <c r="H6" s="28">
        <f>G6/G18*100</f>
        <v>10.262257696693272</v>
      </c>
      <c r="I6" s="26">
        <v>109</v>
      </c>
      <c r="J6" s="29">
        <f>I6/I18*100</f>
        <v>10.263653483992467</v>
      </c>
      <c r="K6" s="30">
        <v>0</v>
      </c>
      <c r="L6" s="31">
        <v>0</v>
      </c>
      <c r="M6" s="32">
        <v>22414</v>
      </c>
      <c r="N6" s="91">
        <f>M6/M18*100</f>
        <v>10.089942469231392</v>
      </c>
      <c r="O6" s="20"/>
      <c r="P6" s="21"/>
      <c r="Q6" s="22"/>
      <c r="R6" s="23"/>
      <c r="S6" s="23"/>
      <c r="U6" s="24"/>
      <c r="V6" s="25"/>
    </row>
    <row r="7" spans="1:22" ht="15">
      <c r="A7" s="12">
        <v>3</v>
      </c>
      <c r="B7" s="13" t="s">
        <v>48</v>
      </c>
      <c r="C7" s="26">
        <f>M7-I7-G7-E7</f>
        <v>8497</v>
      </c>
      <c r="D7" s="27">
        <f>C7/C18*100</f>
        <v>4.005298287955352</v>
      </c>
      <c r="E7" s="26">
        <v>74</v>
      </c>
      <c r="F7" s="27">
        <f>E7/E18*100</f>
        <v>3.854166666666667</v>
      </c>
      <c r="G7" s="26">
        <v>269</v>
      </c>
      <c r="H7" s="28">
        <f>G7/G18*100</f>
        <v>3.834093500570125</v>
      </c>
      <c r="I7" s="26">
        <v>41</v>
      </c>
      <c r="J7" s="29">
        <f>I7/I18*100</f>
        <v>3.8606403013182673</v>
      </c>
      <c r="K7" s="30">
        <v>0</v>
      </c>
      <c r="L7" s="31">
        <v>0</v>
      </c>
      <c r="M7" s="32">
        <v>8881</v>
      </c>
      <c r="N7" s="91">
        <f>M7/M18*100</f>
        <v>3.997893239459445</v>
      </c>
      <c r="O7" s="20"/>
      <c r="P7" s="21"/>
      <c r="Q7" s="22"/>
      <c r="R7" s="23"/>
      <c r="S7" s="23"/>
      <c r="U7" s="24"/>
      <c r="V7" s="25"/>
    </row>
    <row r="8" spans="1:22" ht="15">
      <c r="A8" s="12">
        <v>4</v>
      </c>
      <c r="B8" s="13" t="s">
        <v>49</v>
      </c>
      <c r="C8" s="26">
        <f aca="true" t="shared" si="0" ref="C8:C16">M8-I8-G8-E8</f>
        <v>16184</v>
      </c>
      <c r="D8" s="27">
        <f>C8/C18*100</f>
        <v>7.628780451014405</v>
      </c>
      <c r="E8" s="26">
        <v>145</v>
      </c>
      <c r="F8" s="27">
        <f>E8/E18*100</f>
        <v>7.552083333333333</v>
      </c>
      <c r="G8" s="26">
        <v>532</v>
      </c>
      <c r="H8" s="28">
        <f>G8/G18*100</f>
        <v>7.58266818700114</v>
      </c>
      <c r="I8" s="26">
        <v>81</v>
      </c>
      <c r="J8" s="29">
        <f>I8/I18*100</f>
        <v>7.627118644067797</v>
      </c>
      <c r="K8" s="30">
        <v>0</v>
      </c>
      <c r="L8" s="31">
        <v>0</v>
      </c>
      <c r="M8" s="32">
        <v>16942</v>
      </c>
      <c r="N8" s="91">
        <f>M8/M18*100</f>
        <v>7.626653221813075</v>
      </c>
      <c r="O8" s="20"/>
      <c r="P8" s="21"/>
      <c r="Q8" s="22"/>
      <c r="R8" s="23"/>
      <c r="S8" s="23"/>
      <c r="U8" s="24"/>
      <c r="V8" s="25"/>
    </row>
    <row r="9" spans="1:22" ht="15">
      <c r="A9" s="12">
        <v>5</v>
      </c>
      <c r="B9" s="13" t="s">
        <v>50</v>
      </c>
      <c r="C9" s="26">
        <f t="shared" si="0"/>
        <v>23116</v>
      </c>
      <c r="D9" s="27">
        <f>C9/C18*100</f>
        <v>10.896372275435553</v>
      </c>
      <c r="E9" s="26">
        <v>214</v>
      </c>
      <c r="F9" s="27">
        <f>E9/E18*100</f>
        <v>11.145833333333334</v>
      </c>
      <c r="G9" s="26">
        <v>784</v>
      </c>
      <c r="H9" s="28">
        <f>G9/G18*100</f>
        <v>11.174458380843785</v>
      </c>
      <c r="I9" s="26">
        <v>119</v>
      </c>
      <c r="J9" s="29">
        <f>I9/I18*100</f>
        <v>11.20527306967985</v>
      </c>
      <c r="K9" s="30">
        <v>0</v>
      </c>
      <c r="L9" s="31">
        <v>0</v>
      </c>
      <c r="M9" s="32">
        <v>24233</v>
      </c>
      <c r="N9" s="91">
        <f>M9/M18*100</f>
        <v>10.90878807249417</v>
      </c>
      <c r="O9" s="20"/>
      <c r="P9" s="21"/>
      <c r="Q9" s="22"/>
      <c r="R9" s="23"/>
      <c r="S9" s="23"/>
      <c r="U9" s="24"/>
      <c r="V9" s="25"/>
    </row>
    <row r="10" spans="1:22" ht="15">
      <c r="A10" s="12">
        <v>6</v>
      </c>
      <c r="B10" s="13" t="s">
        <v>51</v>
      </c>
      <c r="C10" s="26">
        <f t="shared" si="0"/>
        <v>18059</v>
      </c>
      <c r="D10" s="27">
        <f>C10/C18*100</f>
        <v>8.512614073459538</v>
      </c>
      <c r="E10" s="26">
        <v>164</v>
      </c>
      <c r="F10" s="27">
        <f>E10/E18*100</f>
        <v>8.541666666666666</v>
      </c>
      <c r="G10" s="26">
        <v>599</v>
      </c>
      <c r="H10" s="28">
        <f>G10/G18*100</f>
        <v>8.537628278221208</v>
      </c>
      <c r="I10" s="26">
        <v>91</v>
      </c>
      <c r="J10" s="29">
        <f>I10/I18*100</f>
        <v>8.56873822975518</v>
      </c>
      <c r="K10" s="30">
        <v>0</v>
      </c>
      <c r="L10" s="31">
        <v>0</v>
      </c>
      <c r="M10" s="32">
        <v>18913</v>
      </c>
      <c r="N10" s="91">
        <f>M10/M18*100</f>
        <v>8.513923526393027</v>
      </c>
      <c r="O10" s="20"/>
      <c r="P10" s="21"/>
      <c r="Q10" s="22"/>
      <c r="R10" s="23"/>
      <c r="S10" s="23"/>
      <c r="U10" s="24"/>
      <c r="V10" s="25"/>
    </row>
    <row r="11" spans="1:22" ht="15">
      <c r="A11" s="33">
        <v>7</v>
      </c>
      <c r="B11" s="34" t="s">
        <v>52</v>
      </c>
      <c r="C11" s="35">
        <f t="shared" si="0"/>
        <v>18673</v>
      </c>
      <c r="D11" s="36">
        <f>C11/C18*100</f>
        <v>8.802040123689569</v>
      </c>
      <c r="E11" s="35">
        <v>170</v>
      </c>
      <c r="F11" s="36">
        <f>E11/E18*100</f>
        <v>8.854166666666668</v>
      </c>
      <c r="G11" s="35">
        <v>621</v>
      </c>
      <c r="H11" s="37">
        <f>G11/G18*100</f>
        <v>8.851197263397948</v>
      </c>
      <c r="I11" s="35">
        <v>94</v>
      </c>
      <c r="J11" s="38">
        <f>I11/I18*100</f>
        <v>8.851224105461393</v>
      </c>
      <c r="K11" s="39">
        <v>0</v>
      </c>
      <c r="L11" s="40">
        <v>0</v>
      </c>
      <c r="M11" s="41">
        <v>19558</v>
      </c>
      <c r="N11" s="91">
        <f>M11/M18*100</f>
        <v>8.804278344482357</v>
      </c>
      <c r="O11" s="20"/>
      <c r="P11" s="21"/>
      <c r="Q11" s="22"/>
      <c r="R11" s="23"/>
      <c r="S11" s="23"/>
      <c r="U11" s="24"/>
      <c r="V11" s="25"/>
    </row>
    <row r="12" spans="1:22" ht="15">
      <c r="A12" s="12">
        <v>8</v>
      </c>
      <c r="B12" s="13" t="s">
        <v>53</v>
      </c>
      <c r="C12" s="26">
        <f t="shared" si="0"/>
        <v>15596</v>
      </c>
      <c r="D12" s="27">
        <f>C12/C18*100</f>
        <v>7.351610227015612</v>
      </c>
      <c r="E12" s="26">
        <v>140</v>
      </c>
      <c r="F12" s="27">
        <f>E12/E18*100</f>
        <v>7.291666666666667</v>
      </c>
      <c r="G12" s="26">
        <v>511</v>
      </c>
      <c r="H12" s="28">
        <f>G12/G18*100</f>
        <v>7.283352337514253</v>
      </c>
      <c r="I12" s="26">
        <v>77</v>
      </c>
      <c r="J12" s="29">
        <f>I12/I18*100</f>
        <v>7.250470809792843</v>
      </c>
      <c r="K12" s="30">
        <v>0</v>
      </c>
      <c r="L12" s="31">
        <v>0</v>
      </c>
      <c r="M12" s="32">
        <v>16324</v>
      </c>
      <c r="N12" s="91">
        <f>M12/M18*100</f>
        <v>7.348452791457715</v>
      </c>
      <c r="O12" s="20"/>
      <c r="P12" s="21"/>
      <c r="Q12" s="22"/>
      <c r="R12" s="23"/>
      <c r="S12" s="23"/>
      <c r="U12" s="24"/>
      <c r="V12" s="25"/>
    </row>
    <row r="13" spans="1:22" ht="15">
      <c r="A13" s="12">
        <v>9</v>
      </c>
      <c r="B13" s="13" t="s">
        <v>54</v>
      </c>
      <c r="C13" s="26">
        <f t="shared" si="0"/>
        <v>12458</v>
      </c>
      <c r="D13" s="27">
        <f>C13/C18*100</f>
        <v>5.8724262764914394</v>
      </c>
      <c r="E13" s="26">
        <v>110</v>
      </c>
      <c r="F13" s="27">
        <f>E13/E18*100</f>
        <v>5.729166666666666</v>
      </c>
      <c r="G13" s="26">
        <v>402</v>
      </c>
      <c r="H13" s="28">
        <f>G13/G18*100</f>
        <v>5.72976054732041</v>
      </c>
      <c r="I13" s="26">
        <v>61</v>
      </c>
      <c r="J13" s="29">
        <f>I13/I18*100</f>
        <v>5.743879472693032</v>
      </c>
      <c r="K13" s="30">
        <v>0</v>
      </c>
      <c r="L13" s="31">
        <v>0</v>
      </c>
      <c r="M13" s="32">
        <v>13031</v>
      </c>
      <c r="N13" s="91">
        <f>M13/M18*100</f>
        <v>5.866067650421803</v>
      </c>
      <c r="O13" s="20"/>
      <c r="P13" s="21"/>
      <c r="Q13" s="22"/>
      <c r="R13" s="23"/>
      <c r="S13" s="23"/>
      <c r="U13" s="24"/>
      <c r="V13" s="25"/>
    </row>
    <row r="14" spans="1:22" ht="15">
      <c r="A14" s="12">
        <v>10</v>
      </c>
      <c r="B14" s="13" t="s">
        <v>55</v>
      </c>
      <c r="C14" s="26">
        <f t="shared" si="0"/>
        <v>9089</v>
      </c>
      <c r="D14" s="27">
        <f>C14/C18*100</f>
        <v>4.2843540236820274</v>
      </c>
      <c r="E14" s="26">
        <v>79</v>
      </c>
      <c r="F14" s="27">
        <f>E14/E18*100</f>
        <v>4.114583333333333</v>
      </c>
      <c r="G14" s="26">
        <v>289</v>
      </c>
      <c r="H14" s="28">
        <f>G14/G18*100</f>
        <v>4.119156214367161</v>
      </c>
      <c r="I14" s="26">
        <v>44</v>
      </c>
      <c r="J14" s="29">
        <f>I14/I18*100</f>
        <v>4.143126177024483</v>
      </c>
      <c r="K14" s="30">
        <v>0</v>
      </c>
      <c r="L14" s="31">
        <v>0</v>
      </c>
      <c r="M14" s="32">
        <v>9501</v>
      </c>
      <c r="N14" s="91">
        <f>M14/M18*100</f>
        <v>4.276993994832134</v>
      </c>
      <c r="O14" s="20"/>
      <c r="P14" s="21"/>
      <c r="Q14" s="22"/>
      <c r="R14" s="23"/>
      <c r="S14" s="23"/>
      <c r="U14" s="24"/>
      <c r="V14" s="25"/>
    </row>
    <row r="15" spans="1:22" ht="15">
      <c r="A15" s="12">
        <v>11</v>
      </c>
      <c r="B15" s="13" t="s">
        <v>56</v>
      </c>
      <c r="C15" s="26">
        <f t="shared" si="0"/>
        <v>15605</v>
      </c>
      <c r="D15" s="27">
        <f>C15/C18*100</f>
        <v>7.355852628403349</v>
      </c>
      <c r="E15" s="26">
        <v>140</v>
      </c>
      <c r="F15" s="27">
        <f>E15/E18*100</f>
        <v>7.291666666666667</v>
      </c>
      <c r="G15" s="26">
        <v>511</v>
      </c>
      <c r="H15" s="28">
        <f>G15/G18*100</f>
        <v>7.283352337514253</v>
      </c>
      <c r="I15" s="26">
        <v>77</v>
      </c>
      <c r="J15" s="29">
        <f>I15/I18*100</f>
        <v>7.250470809792843</v>
      </c>
      <c r="K15" s="30">
        <v>0</v>
      </c>
      <c r="L15" s="31">
        <v>0</v>
      </c>
      <c r="M15" s="32">
        <v>16333</v>
      </c>
      <c r="N15" s="91">
        <f>M15/M18*100</f>
        <v>7.352504254035706</v>
      </c>
      <c r="O15" s="20"/>
      <c r="P15" s="21"/>
      <c r="Q15" s="22"/>
      <c r="R15" s="23"/>
      <c r="S15" s="23"/>
      <c r="U15" s="24"/>
      <c r="V15" s="25"/>
    </row>
    <row r="16" spans="1:22" ht="15">
      <c r="A16" s="33">
        <v>12</v>
      </c>
      <c r="B16" s="34" t="s">
        <v>57</v>
      </c>
      <c r="C16" s="35">
        <f t="shared" si="0"/>
        <v>22923</v>
      </c>
      <c r="D16" s="36">
        <f>C16/C18*100</f>
        <v>10.8053963345652</v>
      </c>
      <c r="E16" s="35">
        <v>213</v>
      </c>
      <c r="F16" s="36">
        <f>E16/E18*100</f>
        <v>11.09375</v>
      </c>
      <c r="G16" s="35">
        <v>777</v>
      </c>
      <c r="H16" s="37">
        <f>G16/G18*100</f>
        <v>11.074686431014822</v>
      </c>
      <c r="I16" s="35">
        <v>117</v>
      </c>
      <c r="J16" s="38">
        <f>I16/I18*100</f>
        <v>11.016949152542372</v>
      </c>
      <c r="K16" s="39">
        <v>0</v>
      </c>
      <c r="L16" s="40">
        <v>0</v>
      </c>
      <c r="M16" s="41">
        <v>24030</v>
      </c>
      <c r="N16" s="91">
        <f>M16/M18*100</f>
        <v>10.817405083235048</v>
      </c>
      <c r="O16" s="20"/>
      <c r="P16" s="21"/>
      <c r="Q16" s="22"/>
      <c r="R16" s="23"/>
      <c r="S16" s="23"/>
      <c r="U16" s="24"/>
      <c r="V16" s="25"/>
    </row>
    <row r="17" spans="1:22" ht="15" thickBot="1">
      <c r="A17" s="42">
        <v>13</v>
      </c>
      <c r="B17" s="43" t="s">
        <v>58</v>
      </c>
      <c r="C17" s="44">
        <f>M17-I17-G17-E17</f>
        <v>14170</v>
      </c>
      <c r="D17" s="45">
        <f>C17/C18*100</f>
        <v>6.679425296025341</v>
      </c>
      <c r="E17" s="44">
        <v>126</v>
      </c>
      <c r="F17" s="45">
        <f>E17/E18*100</f>
        <v>6.5625</v>
      </c>
      <c r="G17" s="44">
        <v>462</v>
      </c>
      <c r="H17" s="46">
        <f>G17/G18*100</f>
        <v>6.584948688711517</v>
      </c>
      <c r="I17" s="44">
        <v>69</v>
      </c>
      <c r="J17" s="47">
        <f>I17/I18*100</f>
        <v>6.497175141242938</v>
      </c>
      <c r="K17" s="48">
        <v>0</v>
      </c>
      <c r="L17" s="49">
        <v>0</v>
      </c>
      <c r="M17" s="50">
        <v>14827</v>
      </c>
      <c r="N17" s="92">
        <f>M17/M18*100</f>
        <v>6.674559515985271</v>
      </c>
      <c r="O17" s="20"/>
      <c r="P17" s="21"/>
      <c r="Q17" s="22"/>
      <c r="R17" s="23"/>
      <c r="S17" s="23"/>
      <c r="U17" s="24"/>
      <c r="V17" s="25"/>
    </row>
    <row r="18" spans="1:17" ht="15" thickBot="1">
      <c r="A18" s="132" t="s">
        <v>59</v>
      </c>
      <c r="B18" s="133"/>
      <c r="C18" s="51">
        <f>SUM(C5:C17)</f>
        <v>212144</v>
      </c>
      <c r="D18" s="52">
        <f aca="true" t="shared" si="1" ref="D18:L18">SUM(D5:D17)</f>
        <v>100.00000000000001</v>
      </c>
      <c r="E18" s="53">
        <f t="shared" si="1"/>
        <v>1920</v>
      </c>
      <c r="F18" s="54">
        <f t="shared" si="1"/>
        <v>100.00000000000001</v>
      </c>
      <c r="G18" s="51">
        <f>SUM(G5:G17)</f>
        <v>7016</v>
      </c>
      <c r="H18" s="52">
        <f t="shared" si="1"/>
        <v>100.00000000000001</v>
      </c>
      <c r="I18" s="53">
        <f t="shared" si="1"/>
        <v>1062</v>
      </c>
      <c r="J18" s="54">
        <f t="shared" si="1"/>
        <v>99.99999999999999</v>
      </c>
      <c r="K18" s="51">
        <f t="shared" si="1"/>
        <v>0</v>
      </c>
      <c r="L18" s="52">
        <f t="shared" si="1"/>
        <v>0</v>
      </c>
      <c r="M18" s="55">
        <f>SUM(M5:M17)</f>
        <v>222142</v>
      </c>
      <c r="N18" s="89">
        <f>SUM(N5:N17)</f>
        <v>99.99999999999999</v>
      </c>
      <c r="O18" s="56"/>
      <c r="P18" s="21"/>
      <c r="Q18" s="22"/>
    </row>
    <row r="19" spans="1:22" ht="15" thickBot="1">
      <c r="A19" s="134" t="s">
        <v>60</v>
      </c>
      <c r="B19" s="135"/>
      <c r="C19" s="57">
        <f>C18/M18*100</f>
        <v>95.49927523836105</v>
      </c>
      <c r="D19" s="58"/>
      <c r="E19" s="59">
        <f>E18/M18*100</f>
        <v>0.8643120166380063</v>
      </c>
      <c r="F19" s="60"/>
      <c r="G19" s="61">
        <f>G18/M18*100</f>
        <v>3.158340160798048</v>
      </c>
      <c r="H19" s="58"/>
      <c r="I19" s="59">
        <f>I18/M18*100</f>
        <v>0.4780725842028972</v>
      </c>
      <c r="J19" s="62"/>
      <c r="K19" s="61">
        <f>SUM(K6:K18)</f>
        <v>0</v>
      </c>
      <c r="L19" s="58"/>
      <c r="M19" s="63">
        <f>SUM(C19:L19)</f>
        <v>100</v>
      </c>
      <c r="N19" s="64"/>
      <c r="Q19" s="131"/>
      <c r="R19" s="131"/>
      <c r="S19" s="131"/>
      <c r="T19" s="131"/>
      <c r="U19" s="131"/>
      <c r="V19" s="131"/>
    </row>
    <row r="20" spans="3:22" ht="15">
      <c r="C20" s="65" t="s">
        <v>61</v>
      </c>
      <c r="D20" s="20"/>
      <c r="E20" s="20"/>
      <c r="F20" s="20"/>
      <c r="G20" s="20"/>
      <c r="H20" s="20"/>
      <c r="I20" s="20"/>
      <c r="J20" s="66"/>
      <c r="K20" s="20"/>
      <c r="L20" s="20"/>
      <c r="M20" s="20"/>
      <c r="S20" s="23"/>
      <c r="U20" s="24"/>
      <c r="V20" s="25"/>
    </row>
    <row r="21" spans="3:22" ht="15">
      <c r="C21" s="65" t="s">
        <v>62</v>
      </c>
      <c r="D21" s="67"/>
      <c r="E21" s="67"/>
      <c r="F21" s="67"/>
      <c r="G21" s="67"/>
      <c r="H21" s="67"/>
      <c r="I21" s="67"/>
      <c r="J21" s="68"/>
      <c r="K21" s="67"/>
      <c r="L21" s="67"/>
      <c r="M21" s="67"/>
      <c r="S21" s="23"/>
      <c r="U21" s="24"/>
      <c r="V21" s="25"/>
    </row>
    <row r="22" spans="7:22" ht="15">
      <c r="G22" s="24"/>
      <c r="J22" s="1" t="s">
        <v>63</v>
      </c>
      <c r="S22" s="23"/>
      <c r="U22" s="24"/>
      <c r="V22" s="25"/>
    </row>
    <row r="23" spans="2:22" ht="15">
      <c r="B23" s="2" t="s">
        <v>64</v>
      </c>
      <c r="E23" s="2" t="str">
        <f>E4</f>
        <v>KONTRAK SEWA</v>
      </c>
      <c r="G23" s="24" t="str">
        <f>G4</f>
        <v>BEBAS SEWA</v>
      </c>
      <c r="I23" s="2" t="str">
        <f>I4</f>
        <v>RUMAH DINAS</v>
      </c>
      <c r="J23" s="1"/>
      <c r="S23" s="23"/>
      <c r="U23" s="24"/>
      <c r="V23" s="25"/>
    </row>
    <row r="24" spans="5:22" ht="15">
      <c r="E24" s="24">
        <f>E18</f>
        <v>1920</v>
      </c>
      <c r="G24" s="24">
        <f>G18</f>
        <v>7016</v>
      </c>
      <c r="I24" s="24">
        <f>I18</f>
        <v>1062</v>
      </c>
      <c r="J24" s="1"/>
      <c r="K24" s="69" t="s">
        <v>65</v>
      </c>
      <c r="M24" s="70">
        <f>E24+G24+I24</f>
        <v>9998</v>
      </c>
      <c r="N24" s="2" t="s">
        <v>66</v>
      </c>
      <c r="S24" s="23"/>
      <c r="U24" s="24"/>
      <c r="V24" s="25"/>
    </row>
    <row r="25" spans="7:22" ht="15">
      <c r="G25" s="24"/>
      <c r="J25" s="1"/>
      <c r="S25" s="23"/>
      <c r="U25" s="24"/>
      <c r="V25" s="25"/>
    </row>
    <row r="26" spans="1:22" ht="15">
      <c r="A26" s="71"/>
      <c r="B26" s="72" t="s">
        <v>67</v>
      </c>
      <c r="G26" s="24"/>
      <c r="J26" s="1"/>
      <c r="K26" s="73" t="s">
        <v>63</v>
      </c>
      <c r="M26" s="74"/>
      <c r="S26" s="23"/>
      <c r="U26" s="24"/>
      <c r="V26" s="25"/>
    </row>
    <row r="27" spans="1:22" ht="15" customHeight="1">
      <c r="A27" s="71" t="s">
        <v>68</v>
      </c>
      <c r="B27" s="72" t="s">
        <v>69</v>
      </c>
      <c r="G27" s="3"/>
      <c r="J27" s="1"/>
      <c r="K27" s="75" t="e">
        <f aca="true" t="shared" si="2" ref="K27">#REF!</f>
        <v>#REF!</v>
      </c>
      <c r="S27" s="23"/>
      <c r="U27" s="24"/>
      <c r="V27" s="25"/>
    </row>
    <row r="28" spans="1:22" ht="15" customHeight="1">
      <c r="A28" s="71"/>
      <c r="B28" s="72" t="s">
        <v>70</v>
      </c>
      <c r="G28" s="3"/>
      <c r="J28" s="1"/>
      <c r="K28" s="73" t="s">
        <v>71</v>
      </c>
      <c r="S28" s="23"/>
      <c r="U28" s="24"/>
      <c r="V28" s="25"/>
    </row>
    <row r="29" spans="1:22" ht="15" customHeight="1">
      <c r="A29" s="71" t="s">
        <v>68</v>
      </c>
      <c r="B29" s="72" t="s">
        <v>72</v>
      </c>
      <c r="G29" s="23"/>
      <c r="J29" s="1"/>
      <c r="K29" s="73" t="s">
        <v>73</v>
      </c>
      <c r="S29" s="23"/>
      <c r="U29" s="24"/>
      <c r="V29" s="25"/>
    </row>
    <row r="30" spans="7:22" ht="15" customHeight="1">
      <c r="G30" s="3"/>
      <c r="J30" s="1"/>
      <c r="K30" s="73" t="s">
        <v>74</v>
      </c>
      <c r="S30" s="23"/>
      <c r="U30" s="24"/>
      <c r="V30" s="25"/>
    </row>
    <row r="31" spans="10:22" ht="15" customHeight="1">
      <c r="J31" s="1"/>
      <c r="K31" s="76"/>
      <c r="S31" s="23"/>
      <c r="U31" s="24"/>
      <c r="V31" s="25"/>
    </row>
    <row r="32" spans="10:22" ht="15" customHeight="1">
      <c r="J32" s="77" t="s">
        <v>75</v>
      </c>
      <c r="K32" s="76"/>
      <c r="L32" s="78"/>
      <c r="M32" s="78"/>
      <c r="N32" s="78"/>
      <c r="S32" s="23"/>
      <c r="U32" s="24"/>
      <c r="V32" s="25"/>
    </row>
    <row r="33" spans="10:22" ht="15" customHeight="1">
      <c r="J33" s="1" t="s">
        <v>76</v>
      </c>
      <c r="K33" s="76"/>
      <c r="S33" s="23"/>
      <c r="U33" s="24"/>
      <c r="V33" s="25"/>
    </row>
    <row r="34" spans="10:22" ht="15" customHeight="1">
      <c r="J34" s="1" t="s">
        <v>77</v>
      </c>
      <c r="K34" s="76"/>
      <c r="S34" s="23"/>
      <c r="U34" s="24"/>
      <c r="V34" s="25"/>
    </row>
    <row r="35" spans="10:11" ht="15" customHeight="1">
      <c r="J35" s="79"/>
      <c r="K35" s="80" t="s">
        <v>75</v>
      </c>
    </row>
    <row r="36" spans="10:22" ht="15" customHeight="1">
      <c r="J36" s="79"/>
      <c r="K36" s="73" t="s">
        <v>76</v>
      </c>
      <c r="Q36" s="81"/>
      <c r="R36" s="81"/>
      <c r="S36" s="81"/>
      <c r="T36" s="81"/>
      <c r="U36" s="81"/>
      <c r="V36" s="81"/>
    </row>
    <row r="37" spans="10:22" ht="15" customHeight="1">
      <c r="J37" s="79"/>
      <c r="K37" s="73" t="s">
        <v>77</v>
      </c>
      <c r="M37" s="24"/>
      <c r="S37" s="23"/>
      <c r="U37" s="24"/>
      <c r="V37" s="25"/>
    </row>
    <row r="38" spans="10:22" ht="15" customHeight="1">
      <c r="J38" s="79"/>
      <c r="S38" s="23"/>
      <c r="U38" s="24"/>
      <c r="V38" s="25"/>
    </row>
    <row r="39" spans="9:22" ht="15" customHeight="1">
      <c r="I39" s="82"/>
      <c r="J39" s="79"/>
      <c r="S39" s="23"/>
      <c r="U39" s="24"/>
      <c r="V39" s="25"/>
    </row>
    <row r="40" spans="9:22" ht="15.75" customHeight="1">
      <c r="I40" s="83"/>
      <c r="J40" s="84"/>
      <c r="K40" s="74"/>
      <c r="M40" s="56"/>
      <c r="S40" s="23"/>
      <c r="U40" s="24"/>
      <c r="V40" s="25"/>
    </row>
    <row r="41" spans="10:22" ht="15" customHeight="1">
      <c r="J41" s="79"/>
      <c r="S41" s="23"/>
      <c r="U41" s="24"/>
      <c r="V41" s="25"/>
    </row>
    <row r="42" spans="5:22" ht="15" customHeight="1">
      <c r="E42" s="74"/>
      <c r="G42" s="56"/>
      <c r="J42" s="85"/>
      <c r="S42" s="23"/>
      <c r="U42" s="24"/>
      <c r="V42" s="25"/>
    </row>
    <row r="43" spans="5:22" ht="15" customHeight="1">
      <c r="E43" s="74"/>
      <c r="G43" s="56"/>
      <c r="J43" s="79"/>
      <c r="S43" s="23"/>
      <c r="U43" s="24"/>
      <c r="V43" s="25"/>
    </row>
    <row r="44" spans="5:22" ht="15" customHeight="1">
      <c r="E44" s="74"/>
      <c r="G44" s="56"/>
      <c r="J44" s="85"/>
      <c r="S44" s="23"/>
      <c r="U44" s="24"/>
      <c r="V44" s="25"/>
    </row>
    <row r="45" spans="5:22" ht="15" customHeight="1">
      <c r="E45" s="74"/>
      <c r="G45" s="56"/>
      <c r="J45" s="85"/>
      <c r="S45" s="23"/>
      <c r="U45" s="24"/>
      <c r="V45" s="25"/>
    </row>
    <row r="46" spans="5:22" ht="15">
      <c r="E46" s="74"/>
      <c r="G46" s="56"/>
      <c r="J46" s="85"/>
      <c r="S46" s="23"/>
      <c r="U46" s="24"/>
      <c r="V46" s="25"/>
    </row>
    <row r="47" spans="5:22" ht="15">
      <c r="E47" s="74"/>
      <c r="G47" s="56"/>
      <c r="J47" s="85"/>
      <c r="S47" s="23"/>
      <c r="U47" s="24"/>
      <c r="V47" s="25"/>
    </row>
    <row r="48" spans="5:22" ht="15">
      <c r="E48" s="74"/>
      <c r="G48" s="56"/>
      <c r="J48" s="85"/>
      <c r="S48" s="23"/>
      <c r="U48" s="24"/>
      <c r="V48" s="25"/>
    </row>
    <row r="49" spans="5:22" ht="15">
      <c r="E49" s="74"/>
      <c r="G49" s="56"/>
      <c r="S49" s="23"/>
      <c r="U49" s="24"/>
      <c r="V49" s="25"/>
    </row>
    <row r="50" spans="5:7" ht="15">
      <c r="E50" s="74"/>
      <c r="G50" s="56"/>
    </row>
    <row r="51" spans="5:7" ht="15">
      <c r="E51" s="74"/>
      <c r="G51" s="56"/>
    </row>
    <row r="52" spans="5:7" ht="15">
      <c r="E52" s="74"/>
      <c r="G52" s="56"/>
    </row>
    <row r="53" spans="5:7" ht="15">
      <c r="E53" s="74"/>
      <c r="G53" s="56"/>
    </row>
    <row r="54" spans="5:7" ht="15">
      <c r="E54" s="74"/>
      <c r="G54" s="56"/>
    </row>
    <row r="55" spans="5:12" ht="15">
      <c r="E55" s="74"/>
      <c r="G55" s="25"/>
      <c r="J55" s="86"/>
      <c r="K55" s="87"/>
      <c r="L55" s="88"/>
    </row>
    <row r="56" spans="7:12" ht="15">
      <c r="G56" s="25"/>
      <c r="J56" s="86"/>
      <c r="K56" s="87"/>
      <c r="L56" s="88"/>
    </row>
    <row r="57" ht="15">
      <c r="K57" s="87"/>
    </row>
    <row r="59" spans="7:8" ht="15">
      <c r="G59" s="20"/>
      <c r="H59" s="67"/>
    </row>
    <row r="60" spans="7:8" ht="15">
      <c r="G60" s="20"/>
      <c r="H60" s="67"/>
    </row>
    <row r="61" spans="7:8" ht="15">
      <c r="G61" s="20"/>
      <c r="H61" s="67"/>
    </row>
    <row r="62" spans="7:8" ht="15">
      <c r="G62" s="20"/>
      <c r="H62" s="67"/>
    </row>
    <row r="63" spans="7:8" ht="15">
      <c r="G63" s="20"/>
      <c r="H63" s="67"/>
    </row>
    <row r="64" spans="7:8" ht="15">
      <c r="G64" s="20"/>
      <c r="H64" s="67"/>
    </row>
    <row r="65" spans="7:8" ht="15">
      <c r="G65" s="20"/>
      <c r="H65" s="67"/>
    </row>
    <row r="66" spans="7:8" ht="15">
      <c r="G66" s="20"/>
      <c r="H66" s="67"/>
    </row>
  </sheetData>
  <mergeCells count="10">
    <mergeCell ref="Q4:V4"/>
    <mergeCell ref="A18:B18"/>
    <mergeCell ref="A19:B19"/>
    <mergeCell ref="Q19:V19"/>
    <mergeCell ref="A1:N1"/>
    <mergeCell ref="A3:A4"/>
    <mergeCell ref="B3:B4"/>
    <mergeCell ref="C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HP</cp:lastModifiedBy>
  <dcterms:created xsi:type="dcterms:W3CDTF">2019-12-02T06:52:16Z</dcterms:created>
  <dcterms:modified xsi:type="dcterms:W3CDTF">2020-12-06T03:48:30Z</dcterms:modified>
  <cp:category/>
  <cp:version/>
  <cp:contentType/>
  <cp:contentStatus/>
</cp:coreProperties>
</file>