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hoir\OneDrive\Documents\"/>
    </mc:Choice>
  </mc:AlternateContent>
  <xr:revisionPtr revIDLastSave="0" documentId="13_ncr:1_{C67F1ABD-15C1-4521-BF3C-F5B80F707398}" xr6:coauthVersionLast="47" xr6:coauthVersionMax="47" xr10:uidLastSave="{00000000-0000-0000-0000-000000000000}"/>
  <bookViews>
    <workbookView xWindow="-108" yWindow="-108" windowWidth="23256" windowHeight="12456" firstSheet="2" activeTab="2" xr2:uid="{EF74D80F-A9E9-4CFA-9BD7-E26E40831030}"/>
  </bookViews>
  <sheets>
    <sheet name="RCA Negara Ex di Dunia" sheetId="1" r:id="rId1"/>
    <sheet name="Lampiran RCA Negara Ex di Dunia" sheetId="12" r:id="rId2"/>
    <sheet name="RCA IDN ke Negara Tujuan " sheetId="3" r:id="rId3"/>
    <sheet name="Lampiran RCA Negara tujuan" sheetId="13" r:id="rId4"/>
    <sheet name="Lampitan hasil Gravity" sheetId="1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0" i="3" l="1"/>
  <c r="M168" i="3"/>
  <c r="H90" i="1"/>
  <c r="E91" i="1"/>
  <c r="F91" i="1"/>
  <c r="G91" i="1"/>
  <c r="D91" i="1"/>
  <c r="N36" i="1"/>
  <c r="N35" i="1"/>
  <c r="N34" i="1"/>
  <c r="N33" i="1"/>
  <c r="N32" i="1"/>
  <c r="N31" i="1"/>
  <c r="N30" i="1"/>
  <c r="N29" i="1"/>
  <c r="N28" i="1"/>
  <c r="N27" i="1"/>
  <c r="N26" i="1"/>
  <c r="N25" i="1"/>
  <c r="J76" i="1"/>
  <c r="J58" i="1"/>
  <c r="J40" i="1"/>
  <c r="J22" i="1"/>
  <c r="J4" i="1"/>
  <c r="C113" i="13"/>
  <c r="D113" i="13"/>
  <c r="E113" i="13"/>
  <c r="F113" i="13"/>
  <c r="C114" i="13"/>
  <c r="D114" i="13"/>
  <c r="E114" i="13"/>
  <c r="F114" i="13"/>
  <c r="C115" i="13"/>
  <c r="D115" i="13"/>
  <c r="E115" i="13"/>
  <c r="F115" i="13"/>
  <c r="C116" i="13"/>
  <c r="D116" i="13"/>
  <c r="E116" i="13"/>
  <c r="F116" i="13"/>
  <c r="C117" i="13"/>
  <c r="D117" i="13"/>
  <c r="E117" i="13"/>
  <c r="F117" i="13"/>
  <c r="C118" i="13"/>
  <c r="D118" i="13"/>
  <c r="E118" i="13"/>
  <c r="F118" i="13"/>
  <c r="C119" i="13"/>
  <c r="D119" i="13"/>
  <c r="E119" i="13"/>
  <c r="F119" i="13"/>
  <c r="C120" i="13"/>
  <c r="D120" i="13"/>
  <c r="E120" i="13"/>
  <c r="F120" i="13"/>
  <c r="D121" i="13"/>
  <c r="E121" i="13"/>
  <c r="F121" i="13"/>
  <c r="D122" i="13"/>
  <c r="E122" i="13"/>
  <c r="F122" i="13"/>
  <c r="C123" i="13"/>
  <c r="D123" i="13"/>
  <c r="E123" i="13"/>
  <c r="F123" i="13"/>
  <c r="F112" i="13"/>
  <c r="E112" i="13"/>
  <c r="D112" i="13"/>
  <c r="C112" i="13"/>
  <c r="A112" i="13"/>
  <c r="C101" i="13"/>
  <c r="D101" i="13"/>
  <c r="E101" i="13"/>
  <c r="F101" i="13"/>
  <c r="C102" i="13"/>
  <c r="D102" i="13"/>
  <c r="E102" i="13"/>
  <c r="F102" i="13"/>
  <c r="C103" i="13"/>
  <c r="D103" i="13"/>
  <c r="E103" i="13"/>
  <c r="F103" i="13"/>
  <c r="C104" i="13"/>
  <c r="D104" i="13"/>
  <c r="E104" i="13"/>
  <c r="F104" i="13"/>
  <c r="C105" i="13"/>
  <c r="D105" i="13"/>
  <c r="E105" i="13"/>
  <c r="F105" i="13"/>
  <c r="C106" i="13"/>
  <c r="D106" i="13"/>
  <c r="E106" i="13"/>
  <c r="F106" i="13"/>
  <c r="C107" i="13"/>
  <c r="D107" i="13"/>
  <c r="E107" i="13"/>
  <c r="F107" i="13"/>
  <c r="C108" i="13"/>
  <c r="D108" i="13"/>
  <c r="E108" i="13"/>
  <c r="F108" i="13"/>
  <c r="C109" i="13"/>
  <c r="D109" i="13"/>
  <c r="E109" i="13"/>
  <c r="F109" i="13"/>
  <c r="C110" i="13"/>
  <c r="D110" i="13"/>
  <c r="E110" i="13"/>
  <c r="F110" i="13"/>
  <c r="C111" i="13"/>
  <c r="D111" i="13"/>
  <c r="E111" i="13"/>
  <c r="F111" i="13"/>
  <c r="F100" i="13"/>
  <c r="E100" i="13"/>
  <c r="D100" i="13"/>
  <c r="C100" i="13"/>
  <c r="A100" i="13"/>
  <c r="C89" i="13"/>
  <c r="D89" i="13"/>
  <c r="E89" i="13"/>
  <c r="F89" i="13"/>
  <c r="C90" i="13"/>
  <c r="D90" i="13"/>
  <c r="E90" i="13"/>
  <c r="F90" i="13"/>
  <c r="C91" i="13"/>
  <c r="D91" i="13"/>
  <c r="E91" i="13"/>
  <c r="F91" i="13"/>
  <c r="C92" i="13"/>
  <c r="D92" i="13"/>
  <c r="E92" i="13"/>
  <c r="F92" i="13"/>
  <c r="C93" i="13"/>
  <c r="D93" i="13"/>
  <c r="E93" i="13"/>
  <c r="F93" i="13"/>
  <c r="C94" i="13"/>
  <c r="D94" i="13"/>
  <c r="E94" i="13"/>
  <c r="F94" i="13"/>
  <c r="C95" i="13"/>
  <c r="D95" i="13"/>
  <c r="E95" i="13"/>
  <c r="F95" i="13"/>
  <c r="D96" i="13"/>
  <c r="E96" i="13"/>
  <c r="F96" i="13"/>
  <c r="C97" i="13"/>
  <c r="D97" i="13"/>
  <c r="E97" i="13"/>
  <c r="F97" i="13"/>
  <c r="C98" i="13"/>
  <c r="D98" i="13"/>
  <c r="E98" i="13"/>
  <c r="F98" i="13"/>
  <c r="C99" i="13"/>
  <c r="D99" i="13"/>
  <c r="E99" i="13"/>
  <c r="F99" i="13"/>
  <c r="F88" i="13"/>
  <c r="E88" i="13"/>
  <c r="D88" i="13"/>
  <c r="C88" i="13"/>
  <c r="A88" i="13"/>
  <c r="C77" i="13"/>
  <c r="D77" i="13"/>
  <c r="E77" i="13"/>
  <c r="F77" i="13"/>
  <c r="C78" i="13"/>
  <c r="D78" i="13"/>
  <c r="E78" i="13"/>
  <c r="F78" i="13"/>
  <c r="C79" i="13"/>
  <c r="D79" i="13"/>
  <c r="E79" i="13"/>
  <c r="F79" i="13"/>
  <c r="C80" i="13"/>
  <c r="D80" i="13"/>
  <c r="E80" i="13"/>
  <c r="F80" i="13"/>
  <c r="C81" i="13"/>
  <c r="D81" i="13"/>
  <c r="E81" i="13"/>
  <c r="F81" i="13"/>
  <c r="C82" i="13"/>
  <c r="D82" i="13"/>
  <c r="E82" i="13"/>
  <c r="F82" i="13"/>
  <c r="C83" i="13"/>
  <c r="D83" i="13"/>
  <c r="E83" i="13"/>
  <c r="F83" i="13"/>
  <c r="C84" i="13"/>
  <c r="D84" i="13"/>
  <c r="E84" i="13"/>
  <c r="F84" i="13"/>
  <c r="C85" i="13"/>
  <c r="D85" i="13"/>
  <c r="E85" i="13"/>
  <c r="F85" i="13"/>
  <c r="C86" i="13"/>
  <c r="D86" i="13"/>
  <c r="E86" i="13"/>
  <c r="F86" i="13"/>
  <c r="C87" i="13"/>
  <c r="D87" i="13"/>
  <c r="E87" i="13"/>
  <c r="F87" i="13"/>
  <c r="F76" i="13"/>
  <c r="E76" i="13"/>
  <c r="D76" i="13"/>
  <c r="C76" i="13"/>
  <c r="A76" i="13"/>
  <c r="C65" i="13"/>
  <c r="D65" i="13"/>
  <c r="E65" i="13"/>
  <c r="F65" i="13"/>
  <c r="C66" i="13"/>
  <c r="D66" i="13"/>
  <c r="E66" i="13"/>
  <c r="F66" i="13"/>
  <c r="C67" i="13"/>
  <c r="D67" i="13"/>
  <c r="E67" i="13"/>
  <c r="F67" i="13"/>
  <c r="C68" i="13"/>
  <c r="D68" i="13"/>
  <c r="E68" i="13"/>
  <c r="F68" i="13"/>
  <c r="C69" i="13"/>
  <c r="D69" i="13"/>
  <c r="E69" i="13"/>
  <c r="F69" i="13"/>
  <c r="C70" i="13"/>
  <c r="D70" i="13"/>
  <c r="E70" i="13"/>
  <c r="F70" i="13"/>
  <c r="C71" i="13"/>
  <c r="D71" i="13"/>
  <c r="E71" i="13"/>
  <c r="F71" i="13"/>
  <c r="C72" i="13"/>
  <c r="D72" i="13"/>
  <c r="E72" i="13"/>
  <c r="F72" i="13"/>
  <c r="C73" i="13"/>
  <c r="D73" i="13"/>
  <c r="E73" i="13"/>
  <c r="F73" i="13"/>
  <c r="C74" i="13"/>
  <c r="D74" i="13"/>
  <c r="E74" i="13"/>
  <c r="F74" i="13"/>
  <c r="C75" i="13"/>
  <c r="D75" i="13"/>
  <c r="E75" i="13"/>
  <c r="F75" i="13"/>
  <c r="F64" i="13"/>
  <c r="E64" i="13"/>
  <c r="D64" i="13"/>
  <c r="C64" i="13"/>
  <c r="A64" i="13"/>
  <c r="C53" i="13"/>
  <c r="D53" i="13"/>
  <c r="E53" i="13"/>
  <c r="F53" i="13"/>
  <c r="C54" i="13"/>
  <c r="D54" i="13"/>
  <c r="E54" i="13"/>
  <c r="F54" i="13"/>
  <c r="C55" i="13"/>
  <c r="D55" i="13"/>
  <c r="E55" i="13"/>
  <c r="F55" i="13"/>
  <c r="C56" i="13"/>
  <c r="D56" i="13"/>
  <c r="E56" i="13"/>
  <c r="F56" i="13"/>
  <c r="C57" i="13"/>
  <c r="D57" i="13"/>
  <c r="E57" i="13"/>
  <c r="F57" i="13"/>
  <c r="C58" i="13"/>
  <c r="D58" i="13"/>
  <c r="E58" i="13"/>
  <c r="F58" i="13"/>
  <c r="C59" i="13"/>
  <c r="D59" i="13"/>
  <c r="E59" i="13"/>
  <c r="F59" i="13"/>
  <c r="C60" i="13"/>
  <c r="D60" i="13"/>
  <c r="E60" i="13"/>
  <c r="F60" i="13"/>
  <c r="C61" i="13"/>
  <c r="D61" i="13"/>
  <c r="E61" i="13"/>
  <c r="F61" i="13"/>
  <c r="C62" i="13"/>
  <c r="D62" i="13"/>
  <c r="E62" i="13"/>
  <c r="F62" i="13"/>
  <c r="D63" i="13"/>
  <c r="E63" i="13"/>
  <c r="F63" i="13"/>
  <c r="F52" i="13"/>
  <c r="E52" i="13"/>
  <c r="D52" i="13"/>
  <c r="C52" i="13"/>
  <c r="A52" i="13"/>
  <c r="C41" i="13"/>
  <c r="D41" i="13"/>
  <c r="E41" i="13"/>
  <c r="F41" i="13"/>
  <c r="C42" i="13"/>
  <c r="D42" i="13"/>
  <c r="E42" i="13"/>
  <c r="F42" i="13"/>
  <c r="C43" i="13"/>
  <c r="D43" i="13"/>
  <c r="E43" i="13"/>
  <c r="F43" i="13"/>
  <c r="C44" i="13"/>
  <c r="D44" i="13"/>
  <c r="E44" i="13"/>
  <c r="F44" i="13"/>
  <c r="C45" i="13"/>
  <c r="D45" i="13"/>
  <c r="E45" i="13"/>
  <c r="F45" i="13"/>
  <c r="C46" i="13"/>
  <c r="D46" i="13"/>
  <c r="E46" i="13"/>
  <c r="F46" i="13"/>
  <c r="C47" i="13"/>
  <c r="D47" i="13"/>
  <c r="E47" i="13"/>
  <c r="F47" i="13"/>
  <c r="C48" i="13"/>
  <c r="D48" i="13"/>
  <c r="E48" i="13"/>
  <c r="F48" i="13"/>
  <c r="C49" i="13"/>
  <c r="D49" i="13"/>
  <c r="E49" i="13"/>
  <c r="F49" i="13"/>
  <c r="C50" i="13"/>
  <c r="D50" i="13"/>
  <c r="E50" i="13"/>
  <c r="F50" i="13"/>
  <c r="C51" i="13"/>
  <c r="D51" i="13"/>
  <c r="E51" i="13"/>
  <c r="F51" i="13"/>
  <c r="F40" i="13"/>
  <c r="E40" i="13"/>
  <c r="D40" i="13"/>
  <c r="C40" i="13"/>
  <c r="A40" i="13"/>
  <c r="C29" i="13"/>
  <c r="D29" i="13"/>
  <c r="E29" i="13"/>
  <c r="F29" i="13"/>
  <c r="C30" i="13"/>
  <c r="D30" i="13"/>
  <c r="E30" i="13"/>
  <c r="F30" i="13"/>
  <c r="C31" i="13"/>
  <c r="D31" i="13"/>
  <c r="E31" i="13"/>
  <c r="F31" i="13"/>
  <c r="C32" i="13"/>
  <c r="D32" i="13"/>
  <c r="E32" i="13"/>
  <c r="F32" i="13"/>
  <c r="C33" i="13"/>
  <c r="D33" i="13"/>
  <c r="E33" i="13"/>
  <c r="F33" i="13"/>
  <c r="C34" i="13"/>
  <c r="D34" i="13"/>
  <c r="E34" i="13"/>
  <c r="F34" i="13"/>
  <c r="C35" i="13"/>
  <c r="D35" i="13"/>
  <c r="E35" i="13"/>
  <c r="F35" i="13"/>
  <c r="C36" i="13"/>
  <c r="D36" i="13"/>
  <c r="E36" i="13"/>
  <c r="F36" i="13"/>
  <c r="C37" i="13"/>
  <c r="D37" i="13"/>
  <c r="E37" i="13"/>
  <c r="F37" i="13"/>
  <c r="C38" i="13"/>
  <c r="D38" i="13"/>
  <c r="E38" i="13"/>
  <c r="F38" i="13"/>
  <c r="C39" i="13"/>
  <c r="D39" i="13"/>
  <c r="E39" i="13"/>
  <c r="F39" i="13"/>
  <c r="F28" i="13"/>
  <c r="E28" i="13"/>
  <c r="D28" i="13"/>
  <c r="C28" i="13"/>
  <c r="A28" i="13"/>
  <c r="C17" i="13"/>
  <c r="D17" i="13"/>
  <c r="E17" i="13"/>
  <c r="F17" i="13"/>
  <c r="C18" i="13"/>
  <c r="D18" i="13"/>
  <c r="E18" i="13"/>
  <c r="F18" i="13"/>
  <c r="C19" i="13"/>
  <c r="D19" i="13"/>
  <c r="E19" i="13"/>
  <c r="F19" i="13"/>
  <c r="C20" i="13"/>
  <c r="D20" i="13"/>
  <c r="E20" i="13"/>
  <c r="F20" i="13"/>
  <c r="C21" i="13"/>
  <c r="D21" i="13"/>
  <c r="E21" i="13"/>
  <c r="F21" i="13"/>
  <c r="C22" i="13"/>
  <c r="D22" i="13"/>
  <c r="E22" i="13"/>
  <c r="F22" i="13"/>
  <c r="C23" i="13"/>
  <c r="D23" i="13"/>
  <c r="E23" i="13"/>
  <c r="F23" i="13"/>
  <c r="C24" i="13"/>
  <c r="D24" i="13"/>
  <c r="E24" i="13"/>
  <c r="F24" i="13"/>
  <c r="C25" i="13"/>
  <c r="D25" i="13"/>
  <c r="E25" i="13"/>
  <c r="F25" i="13"/>
  <c r="C26" i="13"/>
  <c r="D26" i="13"/>
  <c r="E26" i="13"/>
  <c r="F26" i="13"/>
  <c r="C27" i="13"/>
  <c r="D27" i="13"/>
  <c r="E27" i="13"/>
  <c r="F27" i="13"/>
  <c r="F16" i="13"/>
  <c r="E16" i="13"/>
  <c r="D16" i="13"/>
  <c r="C16" i="13"/>
  <c r="A16" i="13"/>
  <c r="C5" i="13"/>
  <c r="D5" i="13"/>
  <c r="E5" i="13"/>
  <c r="F5" i="13"/>
  <c r="C6" i="13"/>
  <c r="D6" i="13"/>
  <c r="E6" i="13"/>
  <c r="F6" i="13"/>
  <c r="C7" i="13"/>
  <c r="D7" i="13"/>
  <c r="E7" i="13"/>
  <c r="F7" i="13"/>
  <c r="C8" i="13"/>
  <c r="D8" i="13"/>
  <c r="E8" i="13"/>
  <c r="F8" i="13"/>
  <c r="C9" i="13"/>
  <c r="D9" i="13"/>
  <c r="E9" i="13"/>
  <c r="F9" i="13"/>
  <c r="C10" i="13"/>
  <c r="D10" i="13"/>
  <c r="E10" i="13"/>
  <c r="F10" i="13"/>
  <c r="C11" i="13"/>
  <c r="D11" i="13"/>
  <c r="E11" i="13"/>
  <c r="F11" i="13"/>
  <c r="C12" i="13"/>
  <c r="D12" i="13"/>
  <c r="E12" i="13"/>
  <c r="F12" i="13"/>
  <c r="C13" i="13"/>
  <c r="D13" i="13"/>
  <c r="E13" i="13"/>
  <c r="F13" i="13"/>
  <c r="C14" i="13"/>
  <c r="D14" i="13"/>
  <c r="F14" i="13"/>
  <c r="C15" i="13"/>
  <c r="D15" i="13"/>
  <c r="F15" i="13"/>
  <c r="F4" i="13"/>
  <c r="E4" i="13"/>
  <c r="D4" i="13"/>
  <c r="C4" i="13"/>
  <c r="A4" i="13"/>
  <c r="D53" i="12"/>
  <c r="E53" i="12"/>
  <c r="D54" i="12"/>
  <c r="E54" i="12"/>
  <c r="D55" i="12"/>
  <c r="E55" i="12"/>
  <c r="D56" i="12"/>
  <c r="E56" i="12"/>
  <c r="D57" i="12"/>
  <c r="E57" i="12"/>
  <c r="D58" i="12"/>
  <c r="E58" i="12"/>
  <c r="D59" i="12"/>
  <c r="E59" i="12"/>
  <c r="D60" i="12"/>
  <c r="E60" i="12"/>
  <c r="D61" i="12"/>
  <c r="E61" i="12"/>
  <c r="D62" i="12"/>
  <c r="E62" i="12"/>
  <c r="D63" i="12"/>
  <c r="E63" i="12"/>
  <c r="E52" i="12"/>
  <c r="D52" i="12"/>
  <c r="D41" i="12"/>
  <c r="E41" i="12"/>
  <c r="D42" i="12"/>
  <c r="E42" i="12"/>
  <c r="D43" i="12"/>
  <c r="E43" i="12"/>
  <c r="D44" i="12"/>
  <c r="E44" i="12"/>
  <c r="D45" i="12"/>
  <c r="E45" i="12"/>
  <c r="D46" i="12"/>
  <c r="E46" i="12"/>
  <c r="D47" i="12"/>
  <c r="E47" i="12"/>
  <c r="D48" i="12"/>
  <c r="E48" i="12"/>
  <c r="D49" i="12"/>
  <c r="E49" i="12"/>
  <c r="D50" i="12"/>
  <c r="E50" i="12"/>
  <c r="D51" i="12"/>
  <c r="E51" i="12"/>
  <c r="E40" i="12"/>
  <c r="D40" i="12"/>
  <c r="D29" i="12"/>
  <c r="E29" i="12"/>
  <c r="D30" i="12"/>
  <c r="E30" i="12"/>
  <c r="D31" i="12"/>
  <c r="E31" i="12"/>
  <c r="D32" i="12"/>
  <c r="E32" i="12"/>
  <c r="D33" i="12"/>
  <c r="E33" i="12"/>
  <c r="D34" i="12"/>
  <c r="E34" i="12"/>
  <c r="D35" i="12"/>
  <c r="E35" i="12"/>
  <c r="D36" i="12"/>
  <c r="E36" i="12"/>
  <c r="D37" i="12"/>
  <c r="E37" i="12"/>
  <c r="D38" i="12"/>
  <c r="E38" i="12"/>
  <c r="D39" i="12"/>
  <c r="E39" i="12"/>
  <c r="E28" i="12"/>
  <c r="D28" i="12"/>
  <c r="D17" i="12"/>
  <c r="E17" i="12"/>
  <c r="D18" i="12"/>
  <c r="E18" i="12"/>
  <c r="D19" i="12"/>
  <c r="E19" i="12"/>
  <c r="D20" i="12"/>
  <c r="E20" i="12"/>
  <c r="D21" i="12"/>
  <c r="E21" i="12"/>
  <c r="D22" i="12"/>
  <c r="E22" i="12"/>
  <c r="D23" i="12"/>
  <c r="E23" i="12"/>
  <c r="D24" i="12"/>
  <c r="E24" i="12"/>
  <c r="D25" i="12"/>
  <c r="E25" i="12"/>
  <c r="D26" i="12"/>
  <c r="E26" i="12"/>
  <c r="D27" i="12"/>
  <c r="E27" i="12"/>
  <c r="E16" i="12"/>
  <c r="D16" i="12"/>
  <c r="D5" i="12"/>
  <c r="E5" i="12"/>
  <c r="D6" i="12"/>
  <c r="E6" i="12"/>
  <c r="D7" i="12"/>
  <c r="E7" i="12"/>
  <c r="D8" i="12"/>
  <c r="E8" i="12"/>
  <c r="D9" i="12"/>
  <c r="E9" i="12"/>
  <c r="D10" i="12"/>
  <c r="E10" i="12"/>
  <c r="D11" i="12"/>
  <c r="E11" i="12"/>
  <c r="D12" i="12"/>
  <c r="E12" i="12"/>
  <c r="D13" i="12"/>
  <c r="E13" i="12"/>
  <c r="D14" i="12"/>
  <c r="E14" i="12"/>
  <c r="D15" i="12"/>
  <c r="E15" i="12"/>
  <c r="E4" i="12"/>
  <c r="D4" i="12"/>
  <c r="G27" i="12"/>
  <c r="G39" i="12" s="1"/>
  <c r="G51" i="12" s="1"/>
  <c r="G63" i="12" s="1"/>
  <c r="G16" i="12"/>
  <c r="G28" i="12" s="1"/>
  <c r="G40" i="12" s="1"/>
  <c r="G52" i="12" s="1"/>
  <c r="F5" i="12"/>
  <c r="F17" i="12" s="1"/>
  <c r="F29" i="12" s="1"/>
  <c r="F41" i="12" s="1"/>
  <c r="F53" i="12" s="1"/>
  <c r="G5" i="12"/>
  <c r="G17" i="12" s="1"/>
  <c r="G29" i="12" s="1"/>
  <c r="G41" i="12" s="1"/>
  <c r="G53" i="12" s="1"/>
  <c r="F6" i="12"/>
  <c r="F18" i="12" s="1"/>
  <c r="F30" i="12" s="1"/>
  <c r="F42" i="12" s="1"/>
  <c r="F54" i="12" s="1"/>
  <c r="G6" i="12"/>
  <c r="G18" i="12" s="1"/>
  <c r="G30" i="12" s="1"/>
  <c r="G42" i="12" s="1"/>
  <c r="G54" i="12" s="1"/>
  <c r="F7" i="12"/>
  <c r="F19" i="12" s="1"/>
  <c r="F31" i="12" s="1"/>
  <c r="F43" i="12" s="1"/>
  <c r="F55" i="12" s="1"/>
  <c r="G7" i="12"/>
  <c r="G19" i="12" s="1"/>
  <c r="G31" i="12" s="1"/>
  <c r="G43" i="12" s="1"/>
  <c r="G55" i="12" s="1"/>
  <c r="F8" i="12"/>
  <c r="F20" i="12" s="1"/>
  <c r="F32" i="12" s="1"/>
  <c r="F44" i="12" s="1"/>
  <c r="F56" i="12" s="1"/>
  <c r="G8" i="12"/>
  <c r="G20" i="12" s="1"/>
  <c r="G32" i="12" s="1"/>
  <c r="G44" i="12" s="1"/>
  <c r="G56" i="12" s="1"/>
  <c r="F9" i="12"/>
  <c r="F21" i="12" s="1"/>
  <c r="F33" i="12" s="1"/>
  <c r="F45" i="12" s="1"/>
  <c r="F57" i="12" s="1"/>
  <c r="G9" i="12"/>
  <c r="G21" i="12" s="1"/>
  <c r="G33" i="12" s="1"/>
  <c r="G45" i="12" s="1"/>
  <c r="G57" i="12" s="1"/>
  <c r="F10" i="12"/>
  <c r="F22" i="12" s="1"/>
  <c r="F34" i="12" s="1"/>
  <c r="F46" i="12" s="1"/>
  <c r="F58" i="12" s="1"/>
  <c r="G10" i="12"/>
  <c r="G22" i="12" s="1"/>
  <c r="G34" i="12" s="1"/>
  <c r="G46" i="12" s="1"/>
  <c r="G58" i="12" s="1"/>
  <c r="F11" i="12"/>
  <c r="F23" i="12" s="1"/>
  <c r="F35" i="12" s="1"/>
  <c r="F47" i="12" s="1"/>
  <c r="F59" i="12" s="1"/>
  <c r="G11" i="12"/>
  <c r="G23" i="12" s="1"/>
  <c r="G35" i="12" s="1"/>
  <c r="G47" i="12" s="1"/>
  <c r="G59" i="12" s="1"/>
  <c r="F12" i="12"/>
  <c r="F24" i="12" s="1"/>
  <c r="F36" i="12" s="1"/>
  <c r="F48" i="12" s="1"/>
  <c r="F60" i="12" s="1"/>
  <c r="G12" i="12"/>
  <c r="G24" i="12" s="1"/>
  <c r="G36" i="12" s="1"/>
  <c r="G48" i="12" s="1"/>
  <c r="G60" i="12" s="1"/>
  <c r="F13" i="12"/>
  <c r="F25" i="12" s="1"/>
  <c r="F37" i="12" s="1"/>
  <c r="F49" i="12" s="1"/>
  <c r="F61" i="12" s="1"/>
  <c r="G13" i="12"/>
  <c r="G25" i="12" s="1"/>
  <c r="G37" i="12" s="1"/>
  <c r="G49" i="12" s="1"/>
  <c r="G61" i="12" s="1"/>
  <c r="F14" i="12"/>
  <c r="F26" i="12" s="1"/>
  <c r="F38" i="12" s="1"/>
  <c r="F50" i="12" s="1"/>
  <c r="F62" i="12" s="1"/>
  <c r="G14" i="12"/>
  <c r="G26" i="12" s="1"/>
  <c r="G38" i="12" s="1"/>
  <c r="G50" i="12" s="1"/>
  <c r="G62" i="12" s="1"/>
  <c r="F15" i="12"/>
  <c r="F27" i="12" s="1"/>
  <c r="F39" i="12" s="1"/>
  <c r="F51" i="12" s="1"/>
  <c r="F63" i="12" s="1"/>
  <c r="G15" i="12"/>
  <c r="G4" i="12"/>
  <c r="F4" i="12"/>
  <c r="F16" i="12" s="1"/>
  <c r="F28" i="12" s="1"/>
  <c r="F40" i="12" s="1"/>
  <c r="F52" i="12" s="1"/>
  <c r="B4" i="12"/>
  <c r="B52" i="12"/>
  <c r="B40" i="12"/>
  <c r="B28" i="12"/>
  <c r="B16" i="12"/>
  <c r="M179" i="3" l="1"/>
  <c r="M176" i="3"/>
  <c r="M175" i="3"/>
  <c r="M174" i="3"/>
  <c r="M173" i="3"/>
  <c r="M172" i="3"/>
  <c r="M171" i="3"/>
  <c r="M169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3" i="3"/>
  <c r="M142" i="3"/>
  <c r="M141" i="3"/>
  <c r="M139" i="3"/>
  <c r="M138" i="3"/>
  <c r="M137" i="3"/>
  <c r="M136" i="3"/>
  <c r="M135" i="3"/>
  <c r="M134" i="3"/>
  <c r="M133" i="3"/>
  <c r="M132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07" i="3"/>
  <c r="M106" i="3"/>
  <c r="M105" i="3"/>
  <c r="M104" i="3"/>
  <c r="M103" i="3"/>
  <c r="M102" i="3"/>
  <c r="M101" i="3"/>
  <c r="M100" i="3"/>
  <c r="M99" i="3"/>
  <c r="M98" i="3"/>
  <c r="M97" i="3"/>
  <c r="M96" i="3"/>
  <c r="M87" i="3"/>
  <c r="M86" i="3"/>
  <c r="M85" i="3"/>
  <c r="M84" i="3"/>
  <c r="M83" i="3"/>
  <c r="M82" i="3"/>
  <c r="M81" i="3"/>
  <c r="M80" i="3"/>
  <c r="M79" i="3"/>
  <c r="M78" i="3"/>
  <c r="M71" i="3"/>
  <c r="M70" i="3"/>
  <c r="M69" i="3"/>
  <c r="M68" i="3"/>
  <c r="M67" i="3"/>
  <c r="M66" i="3"/>
  <c r="M65" i="3"/>
  <c r="M64" i="3"/>
  <c r="M63" i="3"/>
  <c r="M62" i="3"/>
  <c r="M61" i="3"/>
  <c r="M60" i="3"/>
  <c r="M53" i="3"/>
  <c r="M52" i="3"/>
  <c r="M51" i="3"/>
  <c r="M50" i="3"/>
  <c r="M49" i="3"/>
  <c r="M48" i="3"/>
  <c r="M47" i="3"/>
  <c r="M46" i="3"/>
  <c r="M45" i="3"/>
  <c r="M44" i="3"/>
  <c r="M43" i="3"/>
  <c r="M42" i="3"/>
  <c r="M35" i="3"/>
  <c r="M34" i="3"/>
  <c r="M33" i="3"/>
  <c r="M32" i="3"/>
  <c r="M31" i="3"/>
  <c r="M30" i="3"/>
  <c r="M29" i="3"/>
  <c r="M28" i="3"/>
  <c r="M27" i="3"/>
  <c r="M26" i="3"/>
  <c r="M25" i="3"/>
  <c r="M24" i="3"/>
  <c r="M7" i="3"/>
  <c r="M8" i="3"/>
  <c r="M9" i="3"/>
  <c r="M10" i="3"/>
  <c r="M11" i="3"/>
  <c r="M12" i="3"/>
  <c r="M13" i="3"/>
  <c r="M14" i="3"/>
  <c r="M15" i="3"/>
  <c r="M6" i="3"/>
  <c r="L197" i="3"/>
  <c r="L196" i="3"/>
  <c r="L195" i="3"/>
  <c r="L194" i="3"/>
  <c r="L193" i="3"/>
  <c r="L192" i="3"/>
  <c r="L191" i="3"/>
  <c r="L190" i="3"/>
  <c r="L189" i="3"/>
  <c r="L188" i="3"/>
  <c r="L187" i="3"/>
  <c r="L198" i="3" s="1"/>
  <c r="L176" i="3"/>
  <c r="L175" i="3"/>
  <c r="L174" i="3"/>
  <c r="L173" i="3"/>
  <c r="L172" i="3"/>
  <c r="L171" i="3"/>
  <c r="L170" i="3"/>
  <c r="L169" i="3"/>
  <c r="L161" i="3"/>
  <c r="L160" i="3"/>
  <c r="L159" i="3"/>
  <c r="L158" i="3"/>
  <c r="L157" i="3"/>
  <c r="L156" i="3"/>
  <c r="L155" i="3"/>
  <c r="L154" i="3"/>
  <c r="L153" i="3"/>
  <c r="L152" i="3"/>
  <c r="L151" i="3"/>
  <c r="L143" i="3"/>
  <c r="L142" i="3"/>
  <c r="L139" i="3"/>
  <c r="L138" i="3"/>
  <c r="L137" i="3"/>
  <c r="L136" i="3"/>
  <c r="L135" i="3"/>
  <c r="L134" i="3"/>
  <c r="L133" i="3"/>
  <c r="L125" i="3"/>
  <c r="L124" i="3"/>
  <c r="L123" i="3"/>
  <c r="L122" i="3"/>
  <c r="L121" i="3"/>
  <c r="L120" i="3"/>
  <c r="L119" i="3"/>
  <c r="L118" i="3"/>
  <c r="L117" i="3"/>
  <c r="L116" i="3"/>
  <c r="L115" i="3"/>
  <c r="L107" i="3"/>
  <c r="L106" i="3"/>
  <c r="L105" i="3"/>
  <c r="L104" i="3"/>
  <c r="L103" i="3"/>
  <c r="L102" i="3"/>
  <c r="L101" i="3"/>
  <c r="L100" i="3"/>
  <c r="L99" i="3"/>
  <c r="L98" i="3"/>
  <c r="L97" i="3"/>
  <c r="L87" i="3"/>
  <c r="L86" i="3"/>
  <c r="L85" i="3"/>
  <c r="L84" i="3"/>
  <c r="L83" i="3"/>
  <c r="L82" i="3"/>
  <c r="L81" i="3"/>
  <c r="L80" i="3"/>
  <c r="L79" i="3"/>
  <c r="L71" i="3"/>
  <c r="L70" i="3"/>
  <c r="L69" i="3"/>
  <c r="L68" i="3"/>
  <c r="L67" i="3"/>
  <c r="L66" i="3"/>
  <c r="L65" i="3"/>
  <c r="L64" i="3"/>
  <c r="L63" i="3"/>
  <c r="L62" i="3"/>
  <c r="L61" i="3"/>
  <c r="L53" i="3"/>
  <c r="L52" i="3"/>
  <c r="L51" i="3"/>
  <c r="L50" i="3"/>
  <c r="L49" i="3"/>
  <c r="L48" i="3"/>
  <c r="L47" i="3"/>
  <c r="L46" i="3"/>
  <c r="L45" i="3"/>
  <c r="L44" i="3"/>
  <c r="L43" i="3"/>
  <c r="L35" i="3"/>
  <c r="L34" i="3"/>
  <c r="L33" i="3"/>
  <c r="L32" i="3"/>
  <c r="L31" i="3"/>
  <c r="L30" i="3"/>
  <c r="L29" i="3"/>
  <c r="L28" i="3"/>
  <c r="L27" i="3"/>
  <c r="L26" i="3"/>
  <c r="L25" i="3"/>
  <c r="L8" i="3"/>
  <c r="L9" i="3"/>
  <c r="L10" i="3"/>
  <c r="L11" i="3"/>
  <c r="L12" i="3"/>
  <c r="L13" i="3"/>
  <c r="L14" i="3"/>
  <c r="L15" i="3"/>
  <c r="L16" i="3"/>
  <c r="L17" i="3"/>
  <c r="L7" i="3"/>
  <c r="L109" i="3" l="1"/>
  <c r="M109" i="3"/>
  <c r="M127" i="3"/>
  <c r="M163" i="3"/>
  <c r="L37" i="3"/>
  <c r="L127" i="3"/>
  <c r="L163" i="3"/>
  <c r="M37" i="3"/>
  <c r="M36" i="3"/>
  <c r="M54" i="3"/>
  <c r="M72" i="3"/>
  <c r="M108" i="3"/>
  <c r="M126" i="3"/>
  <c r="M162" i="3"/>
  <c r="L18" i="3"/>
  <c r="L72" i="3"/>
  <c r="L162" i="3"/>
  <c r="L54" i="3"/>
  <c r="L126" i="3"/>
  <c r="L36" i="3"/>
  <c r="L108" i="3"/>
  <c r="N8" i="1"/>
  <c r="N9" i="1"/>
  <c r="N10" i="1"/>
  <c r="N11" i="1"/>
  <c r="N12" i="1"/>
  <c r="N13" i="1"/>
  <c r="N14" i="1"/>
  <c r="N15" i="1"/>
  <c r="N16" i="1"/>
  <c r="N17" i="1"/>
  <c r="N18" i="1"/>
  <c r="N7" i="1"/>
  <c r="M18" i="1"/>
  <c r="M17" i="1"/>
  <c r="M16" i="1"/>
  <c r="M15" i="1"/>
  <c r="M14" i="1"/>
  <c r="M13" i="1"/>
  <c r="M12" i="1"/>
  <c r="M11" i="1"/>
  <c r="M10" i="1"/>
  <c r="M9" i="1"/>
  <c r="M8" i="1"/>
  <c r="M36" i="1"/>
  <c r="M35" i="1"/>
  <c r="M34" i="1"/>
  <c r="M33" i="1"/>
  <c r="M32" i="1"/>
  <c r="M31" i="1"/>
  <c r="M30" i="1"/>
  <c r="M29" i="1"/>
  <c r="M28" i="1"/>
  <c r="M27" i="1"/>
  <c r="M26" i="1"/>
  <c r="M54" i="1"/>
  <c r="M53" i="1"/>
  <c r="M52" i="1"/>
  <c r="M51" i="1"/>
  <c r="M50" i="1"/>
  <c r="M49" i="1"/>
  <c r="M48" i="1"/>
  <c r="M47" i="1"/>
  <c r="M46" i="1"/>
  <c r="M45" i="1"/>
  <c r="M44" i="1"/>
  <c r="M72" i="1"/>
  <c r="M71" i="1"/>
  <c r="M70" i="1"/>
  <c r="M69" i="1"/>
  <c r="M68" i="1"/>
  <c r="M67" i="1"/>
  <c r="M66" i="1"/>
  <c r="M65" i="1"/>
  <c r="M64" i="1"/>
  <c r="M63" i="1"/>
  <c r="M62" i="1"/>
  <c r="M81" i="1"/>
  <c r="M82" i="1"/>
  <c r="M83" i="1"/>
  <c r="M84" i="1"/>
  <c r="M85" i="1"/>
  <c r="M86" i="1"/>
  <c r="M87" i="1"/>
  <c r="M88" i="1"/>
  <c r="M89" i="1"/>
  <c r="M90" i="1"/>
  <c r="M80" i="1"/>
  <c r="M91" i="1" l="1"/>
  <c r="M73" i="1"/>
  <c r="M19" i="1"/>
  <c r="M37" i="1"/>
  <c r="M55" i="1"/>
  <c r="L90" i="1"/>
  <c r="L89" i="1"/>
  <c r="L88" i="1"/>
  <c r="L87" i="1"/>
  <c r="L86" i="1"/>
  <c r="L85" i="1"/>
  <c r="L84" i="1"/>
  <c r="L83" i="1"/>
  <c r="L82" i="1"/>
  <c r="L81" i="1"/>
  <c r="L80" i="1"/>
  <c r="L79" i="1"/>
  <c r="L72" i="1"/>
  <c r="L71" i="1"/>
  <c r="L70" i="1"/>
  <c r="L69" i="1"/>
  <c r="L68" i="1"/>
  <c r="L67" i="1"/>
  <c r="L66" i="1"/>
  <c r="L65" i="1"/>
  <c r="L64" i="1"/>
  <c r="L63" i="1"/>
  <c r="L62" i="1"/>
  <c r="L61" i="1"/>
  <c r="L54" i="1"/>
  <c r="L53" i="1"/>
  <c r="L52" i="1"/>
  <c r="L51" i="1"/>
  <c r="L50" i="1"/>
  <c r="L49" i="1"/>
  <c r="L48" i="1"/>
  <c r="L47" i="1"/>
  <c r="L46" i="1"/>
  <c r="L45" i="1"/>
  <c r="L44" i="1"/>
  <c r="L43" i="1"/>
  <c r="L36" i="1"/>
  <c r="L35" i="1"/>
  <c r="L34" i="1"/>
  <c r="L33" i="1"/>
  <c r="L32" i="1"/>
  <c r="L31" i="1"/>
  <c r="L30" i="1"/>
  <c r="L29" i="1"/>
  <c r="L28" i="1"/>
  <c r="L27" i="1"/>
  <c r="L26" i="1"/>
  <c r="L25" i="1"/>
  <c r="L8" i="1"/>
  <c r="L9" i="1"/>
  <c r="L10" i="1"/>
  <c r="L11" i="1"/>
  <c r="L12" i="1"/>
  <c r="L13" i="1"/>
  <c r="L14" i="1"/>
  <c r="L15" i="1"/>
  <c r="L16" i="1"/>
  <c r="L17" i="1"/>
  <c r="L18" i="1"/>
  <c r="L7" i="1"/>
  <c r="L19" i="1" l="1"/>
  <c r="D110" i="1" s="1"/>
  <c r="L37" i="1"/>
  <c r="E110" i="1" s="1"/>
  <c r="L55" i="1"/>
  <c r="F110" i="1" s="1"/>
  <c r="L73" i="1"/>
  <c r="G110" i="1" s="1"/>
  <c r="L91" i="1"/>
  <c r="H110" i="1" s="1"/>
  <c r="M201" i="3" l="1"/>
  <c r="L201" i="3"/>
  <c r="K201" i="3"/>
  <c r="J201" i="3"/>
  <c r="I201" i="3"/>
  <c r="H201" i="3"/>
  <c r="G201" i="3"/>
  <c r="F201" i="3"/>
  <c r="E201" i="3"/>
  <c r="D201" i="3"/>
  <c r="D140" i="3"/>
  <c r="H60" i="3"/>
  <c r="I60" i="3"/>
  <c r="F16" i="3"/>
  <c r="E14" i="13" s="1"/>
  <c r="D177" i="3"/>
  <c r="M88" i="3"/>
  <c r="H114" i="3"/>
  <c r="I114" i="3"/>
  <c r="I197" i="3"/>
  <c r="H197" i="3"/>
  <c r="I196" i="3"/>
  <c r="H196" i="3"/>
  <c r="I195" i="3"/>
  <c r="H195" i="3"/>
  <c r="I194" i="3"/>
  <c r="H194" i="3"/>
  <c r="I193" i="3"/>
  <c r="H193" i="3"/>
  <c r="I192" i="3"/>
  <c r="H192" i="3"/>
  <c r="I191" i="3"/>
  <c r="H191" i="3"/>
  <c r="I190" i="3"/>
  <c r="H190" i="3"/>
  <c r="I189" i="3"/>
  <c r="H189" i="3"/>
  <c r="I188" i="3"/>
  <c r="H188" i="3"/>
  <c r="I187" i="3"/>
  <c r="H187" i="3"/>
  <c r="I186" i="3"/>
  <c r="H186" i="3"/>
  <c r="I179" i="3"/>
  <c r="H179" i="3"/>
  <c r="J179" i="3" s="1"/>
  <c r="G123" i="13" s="1"/>
  <c r="I178" i="3"/>
  <c r="I177" i="3"/>
  <c r="I176" i="3"/>
  <c r="H176" i="3"/>
  <c r="J176" i="3" s="1"/>
  <c r="I175" i="3"/>
  <c r="H175" i="3"/>
  <c r="I174" i="3"/>
  <c r="H174" i="3"/>
  <c r="J174" i="3" s="1"/>
  <c r="I173" i="3"/>
  <c r="H173" i="3"/>
  <c r="I172" i="3"/>
  <c r="H172" i="3"/>
  <c r="J172" i="3" s="1"/>
  <c r="G116" i="13" s="1"/>
  <c r="I171" i="3"/>
  <c r="H171" i="3"/>
  <c r="I170" i="3"/>
  <c r="H170" i="3"/>
  <c r="J170" i="3" s="1"/>
  <c r="G114" i="13" s="1"/>
  <c r="I169" i="3"/>
  <c r="H169" i="3"/>
  <c r="I168" i="3"/>
  <c r="H168" i="3"/>
  <c r="J168" i="3" s="1"/>
  <c r="G112" i="13" s="1"/>
  <c r="I161" i="3"/>
  <c r="H161" i="3"/>
  <c r="I160" i="3"/>
  <c r="H160" i="3"/>
  <c r="J160" i="3" s="1"/>
  <c r="G110" i="13" s="1"/>
  <c r="I159" i="3"/>
  <c r="H159" i="3"/>
  <c r="I158" i="3"/>
  <c r="H158" i="3"/>
  <c r="J158" i="3" s="1"/>
  <c r="I157" i="3"/>
  <c r="H157" i="3"/>
  <c r="I156" i="3"/>
  <c r="H156" i="3"/>
  <c r="J156" i="3" s="1"/>
  <c r="I155" i="3"/>
  <c r="H155" i="3"/>
  <c r="I154" i="3"/>
  <c r="H154" i="3"/>
  <c r="J154" i="3" s="1"/>
  <c r="G104" i="13" s="1"/>
  <c r="I153" i="3"/>
  <c r="H153" i="3"/>
  <c r="I152" i="3"/>
  <c r="H152" i="3"/>
  <c r="J152" i="3" s="1"/>
  <c r="G102" i="13" s="1"/>
  <c r="I151" i="3"/>
  <c r="H151" i="3"/>
  <c r="I150" i="3"/>
  <c r="H150" i="3"/>
  <c r="J150" i="3" s="1"/>
  <c r="G100" i="13" s="1"/>
  <c r="I143" i="3"/>
  <c r="H143" i="3"/>
  <c r="I142" i="3"/>
  <c r="H142" i="3"/>
  <c r="J142" i="3" s="1"/>
  <c r="G98" i="13" s="1"/>
  <c r="I141" i="3"/>
  <c r="H141" i="3"/>
  <c r="I140" i="3"/>
  <c r="I139" i="3"/>
  <c r="H139" i="3"/>
  <c r="I138" i="3"/>
  <c r="H138" i="3"/>
  <c r="I137" i="3"/>
  <c r="H137" i="3"/>
  <c r="I136" i="3"/>
  <c r="H136" i="3"/>
  <c r="I135" i="3"/>
  <c r="H135" i="3"/>
  <c r="I134" i="3"/>
  <c r="H134" i="3"/>
  <c r="I133" i="3"/>
  <c r="H133" i="3"/>
  <c r="I132" i="3"/>
  <c r="H132" i="3"/>
  <c r="I125" i="3"/>
  <c r="H125" i="3"/>
  <c r="I124" i="3"/>
  <c r="H124" i="3"/>
  <c r="I123" i="3"/>
  <c r="H123" i="3"/>
  <c r="I122" i="3"/>
  <c r="H122" i="3"/>
  <c r="I121" i="3"/>
  <c r="H121" i="3"/>
  <c r="I120" i="3"/>
  <c r="H120" i="3"/>
  <c r="I119" i="3"/>
  <c r="H119" i="3"/>
  <c r="I118" i="3"/>
  <c r="H118" i="3"/>
  <c r="I117" i="3"/>
  <c r="H117" i="3"/>
  <c r="I116" i="3"/>
  <c r="H116" i="3"/>
  <c r="I115" i="3"/>
  <c r="H115" i="3"/>
  <c r="I107" i="3"/>
  <c r="H107" i="3"/>
  <c r="I106" i="3"/>
  <c r="H106" i="3"/>
  <c r="I105" i="3"/>
  <c r="H105" i="3"/>
  <c r="I104" i="3"/>
  <c r="H104" i="3"/>
  <c r="I103" i="3"/>
  <c r="H103" i="3"/>
  <c r="I102" i="3"/>
  <c r="H102" i="3"/>
  <c r="I101" i="3"/>
  <c r="H101" i="3"/>
  <c r="I100" i="3"/>
  <c r="H100" i="3"/>
  <c r="I99" i="3"/>
  <c r="H99" i="3"/>
  <c r="I98" i="3"/>
  <c r="H98" i="3"/>
  <c r="I97" i="3"/>
  <c r="H97" i="3"/>
  <c r="I96" i="3"/>
  <c r="H96" i="3"/>
  <c r="I89" i="3"/>
  <c r="I88" i="3"/>
  <c r="I87" i="3"/>
  <c r="H87" i="3"/>
  <c r="I86" i="3"/>
  <c r="H86" i="3"/>
  <c r="I85" i="3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1" i="3"/>
  <c r="H71" i="3"/>
  <c r="I70" i="3"/>
  <c r="H70" i="3"/>
  <c r="I69" i="3"/>
  <c r="H69" i="3"/>
  <c r="I68" i="3"/>
  <c r="H68" i="3"/>
  <c r="I67" i="3"/>
  <c r="H67" i="3"/>
  <c r="I66" i="3"/>
  <c r="H66" i="3"/>
  <c r="I65" i="3"/>
  <c r="H65" i="3"/>
  <c r="I64" i="3"/>
  <c r="H64" i="3"/>
  <c r="I63" i="3"/>
  <c r="H63" i="3"/>
  <c r="I62" i="3"/>
  <c r="H62" i="3"/>
  <c r="I61" i="3"/>
  <c r="H61" i="3"/>
  <c r="I53" i="3"/>
  <c r="H53" i="3"/>
  <c r="I52" i="3"/>
  <c r="H52" i="3"/>
  <c r="I51" i="3"/>
  <c r="H51" i="3"/>
  <c r="I50" i="3"/>
  <c r="H50" i="3"/>
  <c r="I49" i="3"/>
  <c r="H49" i="3"/>
  <c r="I48" i="3"/>
  <c r="H48" i="3"/>
  <c r="I47" i="3"/>
  <c r="H47" i="3"/>
  <c r="I46" i="3"/>
  <c r="H46" i="3"/>
  <c r="I45" i="3"/>
  <c r="H45" i="3"/>
  <c r="I44" i="3"/>
  <c r="H44" i="3"/>
  <c r="I43" i="3"/>
  <c r="H43" i="3"/>
  <c r="I42" i="3"/>
  <c r="H42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H17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I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I91" i="1" s="1"/>
  <c r="H79" i="1"/>
  <c r="H91" i="1" s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H73" i="1" s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I55" i="1" s="1"/>
  <c r="H43" i="1"/>
  <c r="H55" i="1" s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I37" i="1" s="1"/>
  <c r="H25" i="1"/>
  <c r="H37" i="1" s="1"/>
  <c r="I18" i="1"/>
  <c r="H18" i="1"/>
  <c r="B18" i="1"/>
  <c r="I17" i="1"/>
  <c r="H17" i="1"/>
  <c r="B17" i="1"/>
  <c r="I16" i="1"/>
  <c r="H16" i="1"/>
  <c r="B16" i="1"/>
  <c r="I15" i="1"/>
  <c r="H15" i="1"/>
  <c r="B15" i="1"/>
  <c r="I14" i="1"/>
  <c r="H14" i="1"/>
  <c r="B14" i="1"/>
  <c r="I13" i="1"/>
  <c r="H13" i="1"/>
  <c r="B13" i="1"/>
  <c r="I12" i="1"/>
  <c r="H12" i="1"/>
  <c r="B12" i="1"/>
  <c r="I11" i="1"/>
  <c r="H11" i="1"/>
  <c r="B11" i="1"/>
  <c r="I10" i="1"/>
  <c r="H10" i="1"/>
  <c r="B10" i="1"/>
  <c r="I9" i="1"/>
  <c r="H9" i="1"/>
  <c r="B9" i="1"/>
  <c r="I8" i="1"/>
  <c r="H8" i="1"/>
  <c r="B8" i="1"/>
  <c r="I7" i="1"/>
  <c r="H7" i="1"/>
  <c r="B7" i="1"/>
  <c r="L208" i="3" l="1"/>
  <c r="G106" i="13"/>
  <c r="L210" i="3"/>
  <c r="G108" i="13"/>
  <c r="G118" i="13"/>
  <c r="G120" i="13"/>
  <c r="M177" i="3"/>
  <c r="C121" i="13"/>
  <c r="M140" i="3"/>
  <c r="M144" i="3" s="1"/>
  <c r="C96" i="13"/>
  <c r="H19" i="1"/>
  <c r="I73" i="1"/>
  <c r="I19" i="1"/>
  <c r="F17" i="3"/>
  <c r="E15" i="13" s="1"/>
  <c r="M16" i="3"/>
  <c r="L88" i="3"/>
  <c r="D178" i="3"/>
  <c r="C122" i="13" s="1"/>
  <c r="L177" i="3"/>
  <c r="H140" i="3"/>
  <c r="J140" i="3" s="1"/>
  <c r="G96" i="13" s="1"/>
  <c r="L141" i="3"/>
  <c r="L140" i="3"/>
  <c r="J189" i="3"/>
  <c r="J97" i="3"/>
  <c r="J132" i="3"/>
  <c r="J138" i="3"/>
  <c r="J30" i="1"/>
  <c r="H21" i="12" s="1"/>
  <c r="J7" i="3"/>
  <c r="J9" i="3"/>
  <c r="J11" i="3"/>
  <c r="J15" i="3"/>
  <c r="J46" i="3"/>
  <c r="J67" i="3"/>
  <c r="J117" i="3"/>
  <c r="J123" i="3"/>
  <c r="J114" i="3"/>
  <c r="G76" i="13" s="1"/>
  <c r="J8" i="1"/>
  <c r="H5" i="12" s="1"/>
  <c r="J12" i="1"/>
  <c r="H9" i="12" s="1"/>
  <c r="J27" i="1"/>
  <c r="H18" i="12" s="1"/>
  <c r="J35" i="1"/>
  <c r="H26" i="12" s="1"/>
  <c r="J43" i="1"/>
  <c r="J45" i="1"/>
  <c r="H30" i="12" s="1"/>
  <c r="J47" i="1"/>
  <c r="H32" i="12" s="1"/>
  <c r="J65" i="1"/>
  <c r="H44" i="12" s="1"/>
  <c r="J71" i="1"/>
  <c r="H50" i="12" s="1"/>
  <c r="J79" i="1"/>
  <c r="J83" i="1"/>
  <c r="H56" i="12" s="1"/>
  <c r="J87" i="1"/>
  <c r="H60" i="12" s="1"/>
  <c r="J89" i="1"/>
  <c r="H62" i="12" s="1"/>
  <c r="J28" i="1"/>
  <c r="H19" i="12" s="1"/>
  <c r="J18" i="1"/>
  <c r="H15" i="12" s="1"/>
  <c r="J17" i="1"/>
  <c r="H14" i="12" s="1"/>
  <c r="J48" i="1"/>
  <c r="H33" i="12" s="1"/>
  <c r="J64" i="1"/>
  <c r="H43" i="12" s="1"/>
  <c r="J80" i="1"/>
  <c r="H53" i="12" s="1"/>
  <c r="J90" i="1"/>
  <c r="H63" i="12" s="1"/>
  <c r="J53" i="1"/>
  <c r="H38" i="12" s="1"/>
  <c r="J49" i="1"/>
  <c r="H34" i="12" s="1"/>
  <c r="J51" i="1"/>
  <c r="H36" i="12" s="1"/>
  <c r="J81" i="1"/>
  <c r="H54" i="12" s="1"/>
  <c r="J66" i="1"/>
  <c r="H45" i="12" s="1"/>
  <c r="J68" i="1"/>
  <c r="H47" i="12" s="1"/>
  <c r="H88" i="3"/>
  <c r="J88" i="3" s="1"/>
  <c r="G62" i="13" s="1"/>
  <c r="J48" i="3"/>
  <c r="J85" i="3"/>
  <c r="M208" i="3"/>
  <c r="J25" i="3"/>
  <c r="J27" i="3"/>
  <c r="J29" i="3"/>
  <c r="J31" i="3"/>
  <c r="J33" i="3"/>
  <c r="J35" i="3"/>
  <c r="J43" i="3"/>
  <c r="J45" i="3"/>
  <c r="J47" i="3"/>
  <c r="J49" i="3"/>
  <c r="G35" i="13" s="1"/>
  <c r="J51" i="3"/>
  <c r="J53" i="3"/>
  <c r="J62" i="3"/>
  <c r="J64" i="3"/>
  <c r="G44" i="13" s="1"/>
  <c r="J66" i="3"/>
  <c r="J68" i="3"/>
  <c r="G48" i="13" s="1"/>
  <c r="J116" i="3"/>
  <c r="J120" i="3"/>
  <c r="J122" i="3"/>
  <c r="J124" i="3"/>
  <c r="J134" i="3"/>
  <c r="J136" i="3"/>
  <c r="J191" i="3"/>
  <c r="J193" i="3"/>
  <c r="J195" i="3"/>
  <c r="J197" i="3"/>
  <c r="J14" i="1"/>
  <c r="H11" i="12" s="1"/>
  <c r="J88" i="1"/>
  <c r="H61" i="12" s="1"/>
  <c r="J13" i="1"/>
  <c r="H10" i="12" s="1"/>
  <c r="J52" i="1"/>
  <c r="H37" i="12" s="1"/>
  <c r="J69" i="1"/>
  <c r="H48" i="12" s="1"/>
  <c r="J85" i="1"/>
  <c r="H58" i="12" s="1"/>
  <c r="J24" i="3"/>
  <c r="G16" i="13" s="1"/>
  <c r="J26" i="3"/>
  <c r="J28" i="3"/>
  <c r="J30" i="3"/>
  <c r="J32" i="3"/>
  <c r="J34" i="3"/>
  <c r="J42" i="3"/>
  <c r="J44" i="3"/>
  <c r="J50" i="3"/>
  <c r="J52" i="3"/>
  <c r="J61" i="3"/>
  <c r="J63" i="3"/>
  <c r="G43" i="13" s="1"/>
  <c r="J65" i="3"/>
  <c r="G45" i="13" s="1"/>
  <c r="J69" i="3"/>
  <c r="J87" i="3"/>
  <c r="J96" i="3"/>
  <c r="G64" i="13" s="1"/>
  <c r="J98" i="3"/>
  <c r="G66" i="13" s="1"/>
  <c r="J100" i="3"/>
  <c r="J102" i="3"/>
  <c r="J104" i="3"/>
  <c r="G72" i="13" s="1"/>
  <c r="J106" i="3"/>
  <c r="J115" i="3"/>
  <c r="F101" i="1"/>
  <c r="L202" i="3"/>
  <c r="L206" i="3"/>
  <c r="M204" i="3"/>
  <c r="J10" i="1"/>
  <c r="H7" i="12" s="1"/>
  <c r="J9" i="1"/>
  <c r="H6" i="12" s="1"/>
  <c r="J46" i="1"/>
  <c r="H31" i="12" s="1"/>
  <c r="J61" i="1"/>
  <c r="J63" i="1"/>
  <c r="H42" i="12" s="1"/>
  <c r="J141" i="3"/>
  <c r="G97" i="13" s="1"/>
  <c r="J143" i="3"/>
  <c r="J151" i="3"/>
  <c r="J153" i="3"/>
  <c r="J155" i="3"/>
  <c r="J157" i="3"/>
  <c r="J159" i="3"/>
  <c r="J161" i="3"/>
  <c r="J173" i="3"/>
  <c r="J175" i="3"/>
  <c r="J70" i="3"/>
  <c r="J80" i="3"/>
  <c r="J84" i="3"/>
  <c r="J99" i="3"/>
  <c r="J101" i="3"/>
  <c r="J105" i="3"/>
  <c r="J78" i="3"/>
  <c r="J82" i="3"/>
  <c r="J7" i="1"/>
  <c r="J11" i="1"/>
  <c r="H8" i="12" s="1"/>
  <c r="J15" i="1"/>
  <c r="H12" i="12" s="1"/>
  <c r="J16" i="1"/>
  <c r="H13" i="12" s="1"/>
  <c r="M213" i="3"/>
  <c r="K212" i="3"/>
  <c r="L212" i="3"/>
  <c r="M202" i="3"/>
  <c r="M206" i="3"/>
  <c r="J44" i="1"/>
  <c r="H29" i="12" s="1"/>
  <c r="J62" i="1"/>
  <c r="H41" i="12" s="1"/>
  <c r="J72" i="1"/>
  <c r="H51" i="12" s="1"/>
  <c r="J118" i="3"/>
  <c r="J25" i="1"/>
  <c r="H16" i="12" s="1"/>
  <c r="J29" i="1"/>
  <c r="H20" i="12" s="1"/>
  <c r="J31" i="1"/>
  <c r="H22" i="12" s="1"/>
  <c r="J33" i="1"/>
  <c r="H24" i="12" s="1"/>
  <c r="J67" i="1"/>
  <c r="H46" i="12" s="1"/>
  <c r="J60" i="3"/>
  <c r="J26" i="1"/>
  <c r="H17" i="12" s="1"/>
  <c r="J32" i="1"/>
  <c r="H23" i="12" s="1"/>
  <c r="J34" i="1"/>
  <c r="H25" i="12" s="1"/>
  <c r="J36" i="1"/>
  <c r="H27" i="12" s="1"/>
  <c r="J50" i="1"/>
  <c r="H35" i="12" s="1"/>
  <c r="J54" i="1"/>
  <c r="H39" i="12" s="1"/>
  <c r="J70" i="1"/>
  <c r="J82" i="1"/>
  <c r="H55" i="12" s="1"/>
  <c r="J86" i="1"/>
  <c r="H59" i="12" s="1"/>
  <c r="L204" i="3"/>
  <c r="J194" i="3"/>
  <c r="J196" i="3"/>
  <c r="H177" i="3"/>
  <c r="J177" i="3" s="1"/>
  <c r="G121" i="13" s="1"/>
  <c r="J6" i="3"/>
  <c r="J71" i="3"/>
  <c r="G51" i="13" s="1"/>
  <c r="J81" i="3"/>
  <c r="G55" i="13" s="1"/>
  <c r="J83" i="3"/>
  <c r="J119" i="3"/>
  <c r="J187" i="3"/>
  <c r="I16" i="3"/>
  <c r="J16" i="3" s="1"/>
  <c r="G14" i="13" s="1"/>
  <c r="J13" i="3"/>
  <c r="G11" i="13" s="1"/>
  <c r="J86" i="3"/>
  <c r="J103" i="3"/>
  <c r="G71" i="13" s="1"/>
  <c r="J107" i="3"/>
  <c r="G75" i="13" s="1"/>
  <c r="J121" i="3"/>
  <c r="G83" i="13" s="1"/>
  <c r="J135" i="3"/>
  <c r="J137" i="3"/>
  <c r="J139" i="3"/>
  <c r="G95" i="13" s="1"/>
  <c r="J186" i="3"/>
  <c r="J198" i="3" s="1"/>
  <c r="J188" i="3"/>
  <c r="M210" i="3"/>
  <c r="J84" i="1"/>
  <c r="H57" i="12" s="1"/>
  <c r="J8" i="3"/>
  <c r="G6" i="13" s="1"/>
  <c r="J10" i="3"/>
  <c r="G8" i="13" s="1"/>
  <c r="J12" i="3"/>
  <c r="G10" i="13" s="1"/>
  <c r="J14" i="3"/>
  <c r="G12" i="13" s="1"/>
  <c r="J190" i="3"/>
  <c r="K190" i="3" s="1"/>
  <c r="J192" i="3"/>
  <c r="J79" i="3"/>
  <c r="G53" i="13" s="1"/>
  <c r="J125" i="3"/>
  <c r="G87" i="13" s="1"/>
  <c r="J133" i="3"/>
  <c r="G89" i="13" s="1"/>
  <c r="J169" i="3"/>
  <c r="G113" i="13" s="1"/>
  <c r="J171" i="3"/>
  <c r="G115" i="13" s="1"/>
  <c r="J206" i="3" l="1"/>
  <c r="G80" i="13"/>
  <c r="G73" i="13"/>
  <c r="K50" i="3"/>
  <c r="G36" i="13"/>
  <c r="G24" i="13"/>
  <c r="G46" i="13"/>
  <c r="F203" i="3"/>
  <c r="G29" i="13"/>
  <c r="D207" i="3"/>
  <c r="G9" i="13"/>
  <c r="G88" i="13"/>
  <c r="I207" i="3"/>
  <c r="G69" i="13"/>
  <c r="L211" i="3"/>
  <c r="G109" i="13"/>
  <c r="G101" i="13"/>
  <c r="F204" i="3"/>
  <c r="G30" i="13"/>
  <c r="G22" i="13"/>
  <c r="G92" i="13"/>
  <c r="J208" i="3"/>
  <c r="G82" i="13"/>
  <c r="G27" i="13"/>
  <c r="G19" i="13"/>
  <c r="G59" i="13"/>
  <c r="G209" i="3"/>
  <c r="G47" i="13"/>
  <c r="G7" i="13"/>
  <c r="G65" i="13"/>
  <c r="K205" i="3"/>
  <c r="G91" i="13"/>
  <c r="G60" i="13"/>
  <c r="J207" i="3"/>
  <c r="G81" i="13"/>
  <c r="G4" i="13"/>
  <c r="H206" i="3"/>
  <c r="G56" i="13"/>
  <c r="G67" i="13"/>
  <c r="K175" i="3"/>
  <c r="G119" i="13"/>
  <c r="L209" i="3"/>
  <c r="G107" i="13"/>
  <c r="K143" i="3"/>
  <c r="G99" i="13"/>
  <c r="I208" i="3"/>
  <c r="G70" i="13"/>
  <c r="H211" i="3"/>
  <c r="G61" i="13"/>
  <c r="G203" i="3"/>
  <c r="G41" i="13"/>
  <c r="F202" i="3"/>
  <c r="G28" i="13"/>
  <c r="G20" i="13"/>
  <c r="K134" i="3"/>
  <c r="G90" i="13"/>
  <c r="J204" i="3"/>
  <c r="G78" i="13"/>
  <c r="G42" i="13"/>
  <c r="F207" i="3"/>
  <c r="G33" i="13"/>
  <c r="E211" i="3"/>
  <c r="G25" i="13"/>
  <c r="G17" i="13"/>
  <c r="F208" i="3"/>
  <c r="G34" i="13"/>
  <c r="F206" i="3"/>
  <c r="G32" i="13"/>
  <c r="D203" i="3"/>
  <c r="G5" i="13"/>
  <c r="G202" i="3"/>
  <c r="G40" i="13"/>
  <c r="H204" i="3"/>
  <c r="G54" i="13"/>
  <c r="K161" i="3"/>
  <c r="G111" i="13"/>
  <c r="L205" i="3"/>
  <c r="G103" i="13"/>
  <c r="G74" i="13"/>
  <c r="G84" i="13"/>
  <c r="F211" i="3"/>
  <c r="G37" i="13"/>
  <c r="G21" i="13"/>
  <c r="J205" i="3"/>
  <c r="G79" i="13"/>
  <c r="K207" i="3"/>
  <c r="G93" i="13"/>
  <c r="G50" i="13"/>
  <c r="G57" i="13"/>
  <c r="G52" i="13"/>
  <c r="G58" i="13"/>
  <c r="K174" i="3"/>
  <c r="G117" i="13"/>
  <c r="L207" i="3"/>
  <c r="G105" i="13"/>
  <c r="G77" i="13"/>
  <c r="I206" i="3"/>
  <c r="G68" i="13"/>
  <c r="G49" i="13"/>
  <c r="F212" i="3"/>
  <c r="G38" i="13"/>
  <c r="G26" i="13"/>
  <c r="E204" i="3"/>
  <c r="G18" i="13"/>
  <c r="G86" i="13"/>
  <c r="F213" i="3"/>
  <c r="G39" i="13"/>
  <c r="F205" i="3"/>
  <c r="G31" i="13"/>
  <c r="E209" i="3"/>
  <c r="G23" i="13"/>
  <c r="G85" i="13"/>
  <c r="G13" i="13"/>
  <c r="K208" i="3"/>
  <c r="G94" i="13"/>
  <c r="M89" i="3"/>
  <c r="M90" i="3" s="1"/>
  <c r="C63" i="13"/>
  <c r="E97" i="1"/>
  <c r="K70" i="1"/>
  <c r="H49" i="12"/>
  <c r="D97" i="1"/>
  <c r="H4" i="12"/>
  <c r="G97" i="1"/>
  <c r="H40" i="12"/>
  <c r="H97" i="1"/>
  <c r="H52" i="12"/>
  <c r="F97" i="1"/>
  <c r="H28" i="12"/>
  <c r="K63" i="3"/>
  <c r="K8" i="1"/>
  <c r="K11" i="1"/>
  <c r="E206" i="3"/>
  <c r="K34" i="1"/>
  <c r="K85" i="3"/>
  <c r="K49" i="1"/>
  <c r="K47" i="1"/>
  <c r="D211" i="3"/>
  <c r="K54" i="1"/>
  <c r="K52" i="1"/>
  <c r="H100" i="1"/>
  <c r="K82" i="1"/>
  <c r="E108" i="1"/>
  <c r="K36" i="1"/>
  <c r="E103" i="1"/>
  <c r="K31" i="1"/>
  <c r="H103" i="1"/>
  <c r="K85" i="1"/>
  <c r="H108" i="1"/>
  <c r="K90" i="1"/>
  <c r="E100" i="1"/>
  <c r="K28" i="1"/>
  <c r="H107" i="1"/>
  <c r="K89" i="1"/>
  <c r="G107" i="1"/>
  <c r="K71" i="1"/>
  <c r="I17" i="3"/>
  <c r="J17" i="3" s="1"/>
  <c r="M17" i="3"/>
  <c r="M18" i="3" s="1"/>
  <c r="K15" i="3"/>
  <c r="K62" i="3"/>
  <c r="D202" i="3"/>
  <c r="G99" i="1"/>
  <c r="K63" i="1"/>
  <c r="G105" i="1"/>
  <c r="K69" i="1"/>
  <c r="H98" i="1"/>
  <c r="K80" i="1"/>
  <c r="H105" i="1"/>
  <c r="K87" i="1"/>
  <c r="G101" i="1"/>
  <c r="K65" i="1"/>
  <c r="E102" i="1"/>
  <c r="K30" i="1"/>
  <c r="J163" i="3"/>
  <c r="F98" i="1"/>
  <c r="K44" i="1"/>
  <c r="D104" i="1"/>
  <c r="K14" i="1"/>
  <c r="K29" i="1"/>
  <c r="E107" i="1"/>
  <c r="K35" i="1"/>
  <c r="J127" i="3"/>
  <c r="E104" i="1"/>
  <c r="K32" i="1"/>
  <c r="G103" i="1"/>
  <c r="K67" i="1"/>
  <c r="K72" i="1"/>
  <c r="D98" i="1"/>
  <c r="D106" i="1"/>
  <c r="K16" i="1"/>
  <c r="D100" i="1"/>
  <c r="K10" i="1"/>
  <c r="K25" i="3"/>
  <c r="J37" i="3"/>
  <c r="G104" i="1"/>
  <c r="K68" i="1"/>
  <c r="H99" i="1"/>
  <c r="K81" i="1"/>
  <c r="F107" i="1"/>
  <c r="K53" i="1"/>
  <c r="G100" i="1"/>
  <c r="K64" i="1"/>
  <c r="H101" i="1"/>
  <c r="K83" i="1"/>
  <c r="E99" i="1"/>
  <c r="K27" i="1"/>
  <c r="I203" i="3"/>
  <c r="K84" i="1"/>
  <c r="D205" i="3"/>
  <c r="K86" i="1"/>
  <c r="K50" i="1"/>
  <c r="K26" i="1"/>
  <c r="K33" i="1"/>
  <c r="K62" i="1"/>
  <c r="D105" i="1"/>
  <c r="K15" i="1"/>
  <c r="F100" i="1"/>
  <c r="K46" i="1"/>
  <c r="D99" i="1"/>
  <c r="K9" i="1"/>
  <c r="I202" i="3"/>
  <c r="J109" i="3"/>
  <c r="D103" i="1"/>
  <c r="K13" i="1"/>
  <c r="H106" i="1"/>
  <c r="K88" i="1"/>
  <c r="K66" i="1"/>
  <c r="F105" i="1"/>
  <c r="K51" i="1"/>
  <c r="F102" i="1"/>
  <c r="K48" i="1"/>
  <c r="D107" i="1"/>
  <c r="K17" i="1"/>
  <c r="D108" i="1"/>
  <c r="K18" i="1"/>
  <c r="F99" i="1"/>
  <c r="K45" i="1"/>
  <c r="D102" i="1"/>
  <c r="K12" i="1"/>
  <c r="H178" i="3"/>
  <c r="J178" i="3" s="1"/>
  <c r="M178" i="3"/>
  <c r="M180" i="3" s="1"/>
  <c r="K84" i="3"/>
  <c r="M209" i="3"/>
  <c r="K68" i="3"/>
  <c r="K117" i="3"/>
  <c r="K88" i="3"/>
  <c r="L144" i="3"/>
  <c r="L179" i="3"/>
  <c r="L178" i="3"/>
  <c r="H89" i="3"/>
  <c r="J89" i="3" s="1"/>
  <c r="L89" i="3"/>
  <c r="L90" i="3" s="1"/>
  <c r="K195" i="3"/>
  <c r="H209" i="3"/>
  <c r="K202" i="3"/>
  <c r="K213" i="3"/>
  <c r="K64" i="3"/>
  <c r="K43" i="3"/>
  <c r="K157" i="3"/>
  <c r="K26" i="3"/>
  <c r="K9" i="3"/>
  <c r="J202" i="3"/>
  <c r="G211" i="3"/>
  <c r="J203" i="3"/>
  <c r="J211" i="3"/>
  <c r="K46" i="3"/>
  <c r="K28" i="3"/>
  <c r="K7" i="3"/>
  <c r="K140" i="3"/>
  <c r="K124" i="3"/>
  <c r="J212" i="3"/>
  <c r="K176" i="3"/>
  <c r="K158" i="3"/>
  <c r="K196" i="3"/>
  <c r="G102" i="1"/>
  <c r="H202" i="3"/>
  <c r="E101" i="1"/>
  <c r="E207" i="3"/>
  <c r="K123" i="3"/>
  <c r="K152" i="3"/>
  <c r="K61" i="3"/>
  <c r="K66" i="3"/>
  <c r="D101" i="1"/>
  <c r="J210" i="3"/>
  <c r="E213" i="3"/>
  <c r="K192" i="3"/>
  <c r="K118" i="3"/>
  <c r="K52" i="3"/>
  <c r="H210" i="3"/>
  <c r="H208" i="3"/>
  <c r="K120" i="3"/>
  <c r="J36" i="3"/>
  <c r="E214" i="3" s="1"/>
  <c r="F106" i="1"/>
  <c r="K71" i="3"/>
  <c r="L203" i="3"/>
  <c r="K47" i="3"/>
  <c r="K151" i="3"/>
  <c r="K44" i="3"/>
  <c r="K138" i="3"/>
  <c r="K159" i="3"/>
  <c r="K116" i="3"/>
  <c r="G204" i="3"/>
  <c r="K48" i="3"/>
  <c r="K160" i="3"/>
  <c r="J72" i="3"/>
  <c r="G214" i="3" s="1"/>
  <c r="E203" i="3"/>
  <c r="E208" i="3"/>
  <c r="K197" i="3"/>
  <c r="F103" i="1"/>
  <c r="K32" i="3"/>
  <c r="K141" i="3"/>
  <c r="E212" i="3"/>
  <c r="G210" i="3"/>
  <c r="K137" i="3"/>
  <c r="K100" i="3"/>
  <c r="K70" i="3"/>
  <c r="K101" i="3"/>
  <c r="K98" i="3"/>
  <c r="I204" i="3"/>
  <c r="G207" i="3"/>
  <c r="K65" i="3"/>
  <c r="K35" i="3"/>
  <c r="K115" i="3"/>
  <c r="K53" i="3"/>
  <c r="K33" i="3"/>
  <c r="K30" i="3"/>
  <c r="K34" i="3"/>
  <c r="E202" i="3"/>
  <c r="G208" i="3"/>
  <c r="K135" i="3"/>
  <c r="G206" i="3"/>
  <c r="F209" i="3"/>
  <c r="K49" i="3"/>
  <c r="E205" i="3"/>
  <c r="M212" i="3"/>
  <c r="K45" i="3"/>
  <c r="E98" i="1"/>
  <c r="J73" i="1"/>
  <c r="K51" i="3"/>
  <c r="G212" i="3"/>
  <c r="K99" i="3"/>
  <c r="K31" i="3"/>
  <c r="K67" i="3"/>
  <c r="I210" i="3"/>
  <c r="G205" i="3"/>
  <c r="K105" i="3"/>
  <c r="K29" i="3"/>
  <c r="K69" i="3"/>
  <c r="K97" i="3"/>
  <c r="K211" i="3"/>
  <c r="K27" i="3"/>
  <c r="J54" i="3"/>
  <c r="F214" i="3" s="1"/>
  <c r="E210" i="3"/>
  <c r="K155" i="3"/>
  <c r="E105" i="1"/>
  <c r="I212" i="3"/>
  <c r="F210" i="3"/>
  <c r="I205" i="3"/>
  <c r="K206" i="3"/>
  <c r="K204" i="3"/>
  <c r="M207" i="3"/>
  <c r="K193" i="3"/>
  <c r="K136" i="3"/>
  <c r="H212" i="3"/>
  <c r="J162" i="3"/>
  <c r="L214" i="3" s="1"/>
  <c r="J37" i="1"/>
  <c r="K119" i="3"/>
  <c r="J108" i="3"/>
  <c r="I214" i="3" s="1"/>
  <c r="K154" i="3"/>
  <c r="K142" i="3"/>
  <c r="J55" i="1"/>
  <c r="J19" i="1"/>
  <c r="L213" i="3"/>
  <c r="K173" i="3"/>
  <c r="K187" i="3"/>
  <c r="K198" i="3" s="1"/>
  <c r="K102" i="3"/>
  <c r="K153" i="3"/>
  <c r="J144" i="3"/>
  <c r="K214" i="3" s="1"/>
  <c r="K194" i="3"/>
  <c r="K83" i="3"/>
  <c r="K156" i="3"/>
  <c r="K86" i="3"/>
  <c r="K188" i="3"/>
  <c r="I211" i="3"/>
  <c r="K106" i="3"/>
  <c r="M211" i="3"/>
  <c r="K177" i="3"/>
  <c r="K16" i="3"/>
  <c r="D212" i="3"/>
  <c r="J209" i="3"/>
  <c r="K121" i="3"/>
  <c r="K122" i="3"/>
  <c r="G98" i="1"/>
  <c r="K209" i="3"/>
  <c r="K139" i="3"/>
  <c r="I213" i="3"/>
  <c r="K107" i="3"/>
  <c r="D209" i="3"/>
  <c r="H205" i="3"/>
  <c r="K81" i="3"/>
  <c r="G106" i="1"/>
  <c r="E106" i="1"/>
  <c r="I209" i="3"/>
  <c r="K210" i="3"/>
  <c r="G213" i="3"/>
  <c r="F108" i="1"/>
  <c r="K87" i="3"/>
  <c r="K89" i="3"/>
  <c r="H207" i="3"/>
  <c r="K189" i="3"/>
  <c r="K104" i="3"/>
  <c r="K103" i="3"/>
  <c r="H104" i="1"/>
  <c r="F104" i="1"/>
  <c r="G108" i="1"/>
  <c r="K82" i="3"/>
  <c r="M205" i="3"/>
  <c r="K171" i="3"/>
  <c r="K79" i="3"/>
  <c r="K80" i="3"/>
  <c r="H203" i="3"/>
  <c r="D208" i="3"/>
  <c r="K12" i="3"/>
  <c r="K13" i="3"/>
  <c r="K169" i="3"/>
  <c r="K170" i="3"/>
  <c r="M203" i="3"/>
  <c r="K172" i="3"/>
  <c r="D206" i="3"/>
  <c r="K10" i="3"/>
  <c r="K133" i="3"/>
  <c r="K203" i="3"/>
  <c r="D204" i="3"/>
  <c r="K8" i="3"/>
  <c r="J213" i="3"/>
  <c r="J126" i="3"/>
  <c r="J214" i="3" s="1"/>
  <c r="K125" i="3"/>
  <c r="K191" i="3"/>
  <c r="D210" i="3"/>
  <c r="K14" i="3"/>
  <c r="H102" i="1"/>
  <c r="J91" i="1"/>
  <c r="K11" i="3"/>
  <c r="G15" i="13" l="1"/>
  <c r="G122" i="13"/>
  <c r="K144" i="3"/>
  <c r="J18" i="3"/>
  <c r="D214" i="3" s="1"/>
  <c r="H213" i="3"/>
  <c r="G63" i="13"/>
  <c r="J180" i="3"/>
  <c r="M214" i="3" s="1"/>
  <c r="K162" i="3"/>
  <c r="K19" i="1"/>
  <c r="K54" i="3"/>
  <c r="K90" i="3"/>
  <c r="K72" i="3"/>
  <c r="K108" i="3"/>
  <c r="K126" i="3"/>
  <c r="K36" i="3"/>
  <c r="K37" i="3"/>
  <c r="K37" i="1"/>
  <c r="K178" i="3"/>
  <c r="K179" i="3"/>
  <c r="K55" i="1"/>
  <c r="D115" i="1" s="1"/>
  <c r="K91" i="1"/>
  <c r="K17" i="3"/>
  <c r="K18" i="3" s="1"/>
  <c r="D213" i="3"/>
  <c r="K109" i="3"/>
  <c r="K127" i="3"/>
  <c r="D109" i="1"/>
  <c r="K163" i="3"/>
  <c r="K73" i="1"/>
  <c r="D116" i="1" s="1"/>
  <c r="J19" i="3"/>
  <c r="L180" i="3"/>
  <c r="J90" i="3"/>
  <c r="H214" i="3" s="1"/>
  <c r="D117" i="1"/>
  <c r="D113" i="1"/>
  <c r="D114" i="1"/>
  <c r="F109" i="1"/>
  <c r="H109" i="1"/>
  <c r="E109" i="1"/>
  <c r="G109" i="1"/>
  <c r="K180" i="3" l="1"/>
</calcChain>
</file>

<file path=xl/sharedStrings.xml><?xml version="1.0" encoding="utf-8"?>
<sst xmlns="http://schemas.openxmlformats.org/spreadsheetml/2006/main" count="361" uniqueCount="75">
  <si>
    <t>Pangsa INDONESIA</t>
  </si>
  <si>
    <t>Pangsa DUNIA</t>
  </si>
  <si>
    <t>RCA</t>
  </si>
  <si>
    <t>Rata-rata pertumbuhan RCA/tahun (%)</t>
  </si>
  <si>
    <t>Xij</t>
  </si>
  <si>
    <t>∑jXij</t>
  </si>
  <si>
    <t>Xwj</t>
  </si>
  <si>
    <t>∑jXwj</t>
  </si>
  <si>
    <t>Periode</t>
  </si>
  <si>
    <t>Indonesia</t>
  </si>
  <si>
    <t>Komoditas:</t>
  </si>
  <si>
    <t>Negara:</t>
  </si>
  <si>
    <t xml:space="preserve">Tujuan: </t>
  </si>
  <si>
    <t>Dunia</t>
  </si>
  <si>
    <r>
      <t>Nilai</t>
    </r>
    <r>
      <rPr>
        <sz val="12"/>
        <color rgb="FFFF0000"/>
        <rFont val="Times New Roman"/>
        <family val="1"/>
      </rPr>
      <t xml:space="preserve"> Ekspor Seluruh Komoditas Indonesia ke Dunia (Ribu US$)</t>
    </r>
  </si>
  <si>
    <r>
      <t xml:space="preserve">Nilai </t>
    </r>
    <r>
      <rPr>
        <sz val="12"/>
        <color theme="4"/>
        <rFont val="Times New Roman"/>
        <family val="1"/>
      </rPr>
      <t>ekspor seluruh komoditas dunia ke dunia (Ribu US$)</t>
    </r>
  </si>
  <si>
    <r>
      <t>Nilai</t>
    </r>
    <r>
      <rPr>
        <sz val="12"/>
        <color rgb="FFFF0000"/>
        <rFont val="Times New Roman"/>
        <family val="1"/>
      </rPr>
      <t xml:space="preserve"> Ekspor Seluruh Komoditas () ke Dunia (Ribu US$)</t>
    </r>
  </si>
  <si>
    <t>Pangsa []</t>
  </si>
  <si>
    <t>Spanyol</t>
  </si>
  <si>
    <t>Cina</t>
  </si>
  <si>
    <t>Tuna Olahan</t>
  </si>
  <si>
    <t>Nilai Ekspor Tuna Olahan Indonesia ke Dunia (Ribu US$)</t>
  </si>
  <si>
    <t>Nilai Ekspor Tuna Olahan Dunia ke Dunia (Ribu US$)</t>
  </si>
  <si>
    <t>Thailand</t>
  </si>
  <si>
    <t>Ekuador</t>
  </si>
  <si>
    <t xml:space="preserve">Negara Tujuan: </t>
  </si>
  <si>
    <t>USA</t>
  </si>
  <si>
    <t>Jepang</t>
  </si>
  <si>
    <t>Australia</t>
  </si>
  <si>
    <t>Italia</t>
  </si>
  <si>
    <t>Nilai Ekspor Tuna Olahan Dunia ke Negara Tujuan (Ribu US$)</t>
  </si>
  <si>
    <t>Eksportir:</t>
  </si>
  <si>
    <t>Inggris</t>
  </si>
  <si>
    <t>Jerman</t>
  </si>
  <si>
    <t>Nilai Ekspor Tuna Olahan Indonesia ke Negara Tujuan (Ribu US$)</t>
  </si>
  <si>
    <t>Nilai Ekspor Seluruh Komoditas Indonesia  ke Negara Tujuan (Ribu US$)</t>
  </si>
  <si>
    <t>Nilai ekspor seluruh komoditas dunia ke Negara Tujuan (Ribu US$)</t>
  </si>
  <si>
    <t>Tahun</t>
  </si>
  <si>
    <t>Nilai RCA</t>
  </si>
  <si>
    <t>Rata-rata</t>
  </si>
  <si>
    <t>Negara Tujuan</t>
  </si>
  <si>
    <t>Negara</t>
  </si>
  <si>
    <t>Pangsa Olahan</t>
  </si>
  <si>
    <t>Rata-rata pertumbuhan</t>
  </si>
  <si>
    <t>Rata-rata pertumbuhan ekspor</t>
  </si>
  <si>
    <t>Pangsa pasar</t>
  </si>
  <si>
    <t>Nilai Ekspor Tuna Olahan Beku () ke Dunia (Ribu US$)</t>
  </si>
  <si>
    <t>max</t>
  </si>
  <si>
    <t>Eij</t>
  </si>
  <si>
    <t>∑Eij</t>
  </si>
  <si>
    <t>Dj</t>
  </si>
  <si>
    <t>∑Dj</t>
  </si>
  <si>
    <t>Nilai ekspor seluruh komoditas negara ke dunia</t>
  </si>
  <si>
    <t>(Eij/∑Eij)/(Dj/∑Dj)</t>
  </si>
  <si>
    <t>Nilai ekspor tuna olahan negara ke dunia</t>
  </si>
  <si>
    <t>Nilai ekspor tuna olahan dunia ke dunia</t>
  </si>
  <si>
    <t>Nilai ekspor tuna olahan indonesia ke tujuan</t>
  </si>
  <si>
    <t>Nilai ekspor seluruh komoditas indonesia ke tujuan</t>
  </si>
  <si>
    <t>Nilai ekspor tuna olahan dunia ke tujuan</t>
  </si>
  <si>
    <t>Nilai ekspor seluruh komoditas negara ke tujuan</t>
  </si>
  <si>
    <t>Yordania</t>
  </si>
  <si>
    <t>Arab Saudi</t>
  </si>
  <si>
    <t>Spain</t>
  </si>
  <si>
    <t>Saudi Arabia</t>
  </si>
  <si>
    <t>Japan</t>
  </si>
  <si>
    <t>Italy</t>
  </si>
  <si>
    <t>UK</t>
  </si>
  <si>
    <t>Germany</t>
  </si>
  <si>
    <t>Jordan</t>
  </si>
  <si>
    <t>Average RCA growth</t>
  </si>
  <si>
    <t>Average export growth</t>
  </si>
  <si>
    <t>Hasil estimasi uji chow tuna olahan</t>
  </si>
  <si>
    <t>Hasil estimasi uji hausman tuna olahan</t>
  </si>
  <si>
    <t>Hasil estimasi VIF tuna olahan</t>
  </si>
  <si>
    <t>Hasil estimasi REM tuna olahan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</si>
</sst>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000"/>
    <numFmt numFmtId="167" formatCode="0.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4"/>
      <name val="Times New Roman"/>
      <family val="1"/>
    </font>
    <font>
      <b/>
      <sz val="12"/>
      <color theme="1"/>
      <name val="Times New Roman"/>
      <family val="1"/>
    </font>
    <font>
      <sz val="12"/>
      <color rgb="FF0070C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4" fillId="0" borderId="1" xfId="2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1" xfId="2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/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 vertical="top"/>
    </xf>
    <xf numFmtId="2" fontId="2" fillId="2" borderId="1" xfId="0" applyNumberFormat="1" applyFont="1" applyFill="1" applyBorder="1"/>
    <xf numFmtId="2" fontId="2" fillId="3" borderId="1" xfId="3" applyNumberFormat="1" applyFont="1" applyFill="1" applyBorder="1"/>
    <xf numFmtId="0" fontId="2" fillId="0" borderId="0" xfId="0" applyFont="1" applyAlignment="1">
      <alignment horizontal="center"/>
    </xf>
    <xf numFmtId="164" fontId="2" fillId="0" borderId="0" xfId="1" applyNumberFormat="1" applyFont="1" applyBorder="1"/>
    <xf numFmtId="165" fontId="2" fillId="0" borderId="0" xfId="0" applyNumberFormat="1" applyFont="1" applyAlignment="1">
      <alignment horizontal="center" vertical="top"/>
    </xf>
    <xf numFmtId="2" fontId="2" fillId="0" borderId="0" xfId="0" applyNumberFormat="1" applyFont="1"/>
    <xf numFmtId="2" fontId="2" fillId="3" borderId="0" xfId="3" applyNumberFormat="1" applyFont="1" applyFill="1" applyBorder="1"/>
    <xf numFmtId="0" fontId="7" fillId="0" borderId="0" xfId="0" applyFont="1"/>
    <xf numFmtId="0" fontId="2" fillId="0" borderId="0" xfId="0" quotePrefix="1" applyFont="1"/>
    <xf numFmtId="3" fontId="2" fillId="0" borderId="0" xfId="0" applyNumberFormat="1" applyFont="1"/>
    <xf numFmtId="164" fontId="2" fillId="0" borderId="1" xfId="1" applyNumberFormat="1" applyFont="1" applyFill="1" applyBorder="1"/>
    <xf numFmtId="164" fontId="2" fillId="4" borderId="1" xfId="1" applyNumberFormat="1" applyFont="1" applyFill="1" applyBorder="1"/>
    <xf numFmtId="3" fontId="2" fillId="5" borderId="1" xfId="1" applyNumberFormat="1" applyFont="1" applyFill="1" applyBorder="1"/>
    <xf numFmtId="3" fontId="2" fillId="4" borderId="1" xfId="1" applyNumberFormat="1" applyFont="1" applyFill="1" applyBorder="1"/>
    <xf numFmtId="3" fontId="2" fillId="0" borderId="1" xfId="1" applyNumberFormat="1" applyFont="1" applyFill="1" applyBorder="1"/>
    <xf numFmtId="0" fontId="5" fillId="0" borderId="1" xfId="2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4" fontId="5" fillId="0" borderId="1" xfId="1" applyNumberFormat="1" applyFont="1" applyFill="1" applyBorder="1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2" fillId="0" borderId="3" xfId="0" applyNumberFormat="1" applyFont="1" applyBorder="1"/>
    <xf numFmtId="0" fontId="2" fillId="0" borderId="3" xfId="0" applyFont="1" applyBorder="1" applyAlignment="1">
      <alignment horizontal="right" vertical="center"/>
    </xf>
    <xf numFmtId="3" fontId="5" fillId="2" borderId="1" xfId="1" applyNumberFormat="1" applyFont="1" applyFill="1" applyBorder="1"/>
    <xf numFmtId="167" fontId="2" fillId="0" borderId="0" xfId="0" applyNumberFormat="1" applyFont="1"/>
    <xf numFmtId="43" fontId="2" fillId="0" borderId="1" xfId="0" applyNumberFormat="1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2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top"/>
    </xf>
    <xf numFmtId="2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right"/>
    </xf>
    <xf numFmtId="0" fontId="9" fillId="0" borderId="3" xfId="0" applyFont="1" applyBorder="1" applyAlignment="1">
      <alignment horizontal="center" vertical="center" wrapText="1"/>
    </xf>
    <xf numFmtId="0" fontId="10" fillId="0" borderId="0" xfId="0" applyFont="1"/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43" fontId="10" fillId="0" borderId="0" xfId="1" applyFont="1" applyAlignment="1">
      <alignment horizontal="right" vertical="top"/>
    </xf>
    <xf numFmtId="164" fontId="10" fillId="0" borderId="0" xfId="1" applyNumberFormat="1" applyFont="1" applyAlignment="1">
      <alignment horizontal="right" vertical="top"/>
    </xf>
    <xf numFmtId="0" fontId="10" fillId="0" borderId="2" xfId="0" applyFont="1" applyBorder="1" applyAlignment="1">
      <alignment vertical="top"/>
    </xf>
    <xf numFmtId="0" fontId="10" fillId="0" borderId="2" xfId="0" applyFont="1" applyBorder="1" applyAlignment="1">
      <alignment horizontal="center" vertical="top"/>
    </xf>
    <xf numFmtId="43" fontId="10" fillId="0" borderId="2" xfId="1" applyFont="1" applyBorder="1" applyAlignment="1">
      <alignment horizontal="right" vertical="top"/>
    </xf>
    <xf numFmtId="164" fontId="10" fillId="0" borderId="2" xfId="1" applyNumberFormat="1" applyFont="1" applyBorder="1" applyAlignment="1">
      <alignment horizontal="right" vertical="top"/>
    </xf>
    <xf numFmtId="0" fontId="10" fillId="0" borderId="2" xfId="0" applyFont="1" applyBorder="1"/>
    <xf numFmtId="4" fontId="10" fillId="0" borderId="0" xfId="1" applyNumberFormat="1" applyFont="1" applyAlignment="1">
      <alignment horizontal="left" vertical="top"/>
    </xf>
    <xf numFmtId="4" fontId="10" fillId="0" borderId="2" xfId="1" applyNumberFormat="1" applyFont="1" applyBorder="1" applyAlignment="1">
      <alignment horizontal="left" vertical="top"/>
    </xf>
    <xf numFmtId="4" fontId="10" fillId="0" borderId="0" xfId="1" applyNumberFormat="1" applyFont="1" applyAlignment="1">
      <alignment horizontal="left"/>
    </xf>
    <xf numFmtId="4" fontId="10" fillId="0" borderId="2" xfId="1" applyNumberFormat="1" applyFont="1" applyBorder="1" applyAlignment="1">
      <alignment horizontal="left"/>
    </xf>
    <xf numFmtId="3" fontId="10" fillId="0" borderId="0" xfId="1" applyNumberFormat="1" applyFont="1" applyAlignment="1">
      <alignment horizontal="left" vertical="top"/>
    </xf>
    <xf numFmtId="3" fontId="10" fillId="0" borderId="2" xfId="1" applyNumberFormat="1" applyFont="1" applyBorder="1" applyAlignment="1">
      <alignment horizontal="left" vertical="top"/>
    </xf>
    <xf numFmtId="3" fontId="10" fillId="0" borderId="0" xfId="1" applyNumberFormat="1" applyFont="1" applyAlignment="1">
      <alignment horizontal="left"/>
    </xf>
    <xf numFmtId="3" fontId="10" fillId="0" borderId="2" xfId="1" applyNumberFormat="1" applyFont="1" applyBorder="1" applyAlignment="1">
      <alignment horizontal="left"/>
    </xf>
    <xf numFmtId="43" fontId="2" fillId="0" borderId="0" xfId="1" applyFont="1" applyAlignment="1">
      <alignment horizontal="center" vertical="top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Alignment="1">
      <alignment horizontal="left" vertical="center" indent="10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63149412850904"/>
          <c:y val="3.1377370549482912E-2"/>
          <c:w val="0.78483257139172469"/>
          <c:h val="0.79473396736161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'RCA Negara Ex di Dunia'!$D$104</c:f>
              <c:strCache>
                <c:ptCount val="1"/>
                <c:pt idx="0">
                  <c:v>6.10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'RCA Negara Ex di Dunia'!$C$113:$C$117</c:f>
              <c:strCache>
                <c:ptCount val="5"/>
                <c:pt idx="0">
                  <c:v>Indonesia</c:v>
                </c:pt>
                <c:pt idx="1">
                  <c:v>Thailand</c:v>
                </c:pt>
                <c:pt idx="2">
                  <c:v>Ekuador</c:v>
                </c:pt>
                <c:pt idx="3">
                  <c:v>Spanyol</c:v>
                </c:pt>
                <c:pt idx="4">
                  <c:v>Cina</c:v>
                </c:pt>
              </c:strCache>
            </c:strRef>
          </c:cat>
          <c:val>
            <c:numRef>
              <c:f>'RCA Negara Ex di Dunia'!$D$113:$D$117</c:f>
              <c:numCache>
                <c:formatCode>0.00</c:formatCode>
                <c:ptCount val="5"/>
                <c:pt idx="0">
                  <c:v>-1.7217621316980887</c:v>
                </c:pt>
                <c:pt idx="1">
                  <c:v>-3.2777802905611226</c:v>
                </c:pt>
                <c:pt idx="2">
                  <c:v>1.9459338645895337</c:v>
                </c:pt>
                <c:pt idx="3">
                  <c:v>0.46965827415842382</c:v>
                </c:pt>
                <c:pt idx="4">
                  <c:v>5.537393178185126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C64-4676-B3A5-2134F4A9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77580752"/>
        <c:axId val="1977588912"/>
      </c:barChart>
      <c:catAx>
        <c:axId val="197758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977588912"/>
        <c:crosses val="autoZero"/>
        <c:auto val="1"/>
        <c:lblAlgn val="ctr"/>
        <c:lblOffset val="100"/>
        <c:noMultiLvlLbl val="0"/>
      </c:catAx>
      <c:valAx>
        <c:axId val="1977588912"/>
        <c:scaling>
          <c:orientation val="minMax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Persen (%)</a:t>
                </a:r>
                <a:endParaRPr lang="id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977580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63149412850904"/>
          <c:y val="3.1377370549482912E-2"/>
          <c:w val="0.78483257139172469"/>
          <c:h val="0.79473396736161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'RCA Negara Ex di Dunia'!$D$104</c:f>
              <c:strCache>
                <c:ptCount val="1"/>
                <c:pt idx="0">
                  <c:v>6.10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pct60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F3-4C06-B3DC-95794688285D}"/>
              </c:ext>
            </c:extLst>
          </c:dPt>
          <c:dPt>
            <c:idx val="2"/>
            <c:invertIfNegative val="0"/>
            <c:bubble3D val="0"/>
            <c:spPr>
              <a:pattFill prst="lgConfetti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6F3-4C06-B3DC-95794688285D}"/>
              </c:ext>
            </c:extLst>
          </c:dPt>
          <c:dPt>
            <c:idx val="3"/>
            <c:invertIfNegative val="0"/>
            <c:bubble3D val="0"/>
            <c:spPr>
              <a:pattFill prst="dkVert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6F3-4C06-B3DC-95794688285D}"/>
              </c:ext>
            </c:extLst>
          </c:dPt>
          <c:dPt>
            <c:idx val="4"/>
            <c:invertIfNegative val="0"/>
            <c:bubble3D val="0"/>
            <c:spPr>
              <a:pattFill prst="solidDmnd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F3-4C06-B3DC-9579468828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id-I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'RCA Negara Ex di Dunia'!$C$113:$C$117</c:f>
              <c:strCache>
                <c:ptCount val="5"/>
                <c:pt idx="0">
                  <c:v>Indonesia</c:v>
                </c:pt>
                <c:pt idx="1">
                  <c:v>Thailand</c:v>
                </c:pt>
                <c:pt idx="2">
                  <c:v>Ekuador</c:v>
                </c:pt>
                <c:pt idx="3">
                  <c:v>Spanyol</c:v>
                </c:pt>
                <c:pt idx="4">
                  <c:v>Cina</c:v>
                </c:pt>
              </c:strCache>
            </c:strRef>
          </c:cat>
          <c:val>
            <c:numRef>
              <c:f>'RCA Negara Ex di Dunia'!$D$113:$D$117</c:f>
              <c:numCache>
                <c:formatCode>0.00</c:formatCode>
                <c:ptCount val="5"/>
                <c:pt idx="0">
                  <c:v>-1.7217621316980887</c:v>
                </c:pt>
                <c:pt idx="1">
                  <c:v>-3.2777802905611226</c:v>
                </c:pt>
                <c:pt idx="2">
                  <c:v>1.9459338645895337</c:v>
                </c:pt>
                <c:pt idx="3">
                  <c:v>0.46965827415842382</c:v>
                </c:pt>
                <c:pt idx="4">
                  <c:v>5.537393178185126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F3-4C06-B3DC-95794688285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77580752"/>
        <c:axId val="1977588912"/>
      </c:barChart>
      <c:catAx>
        <c:axId val="197758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977588912"/>
        <c:crosses val="autoZero"/>
        <c:auto val="1"/>
        <c:lblAlgn val="ctr"/>
        <c:lblOffset val="100"/>
        <c:noMultiLvlLbl val="0"/>
      </c:catAx>
      <c:valAx>
        <c:axId val="1977588912"/>
        <c:scaling>
          <c:orientation val="minMax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Persen (%)</a:t>
                </a:r>
                <a:endParaRPr lang="id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id-ID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id-ID"/>
          </a:p>
        </c:txPr>
        <c:crossAx val="1977580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63149412850904"/>
          <c:y val="3.1377370549482912E-2"/>
          <c:w val="0.78483257139172469"/>
          <c:h val="0.794733967361619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'RCA Negara Ex di Dunia'!$D$104</c:f>
              <c:strCache>
                <c:ptCount val="1"/>
                <c:pt idx="0">
                  <c:v>6.10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rgbClr val="FF000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BEB-41C0-8B55-4EEBE23EEE44}"/>
              </c:ext>
            </c:extLst>
          </c:dPt>
          <c:dPt>
            <c:idx val="1"/>
            <c:invertIfNegative val="0"/>
            <c:bubble3D val="0"/>
            <c:spPr>
              <a:pattFill prst="pct60">
                <a:fgClr>
                  <a:srgbClr val="0070C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EB-41C0-8B55-4EEBE23EEE44}"/>
              </c:ext>
            </c:extLst>
          </c:dPt>
          <c:dPt>
            <c:idx val="2"/>
            <c:invertIfNegative val="0"/>
            <c:bubble3D val="0"/>
            <c:spPr>
              <a:pattFill prst="lgConfetti">
                <a:fgClr>
                  <a:schemeClr val="accent2">
                    <a:lumMod val="50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EB-41C0-8B55-4EEBE23EEE44}"/>
              </c:ext>
            </c:extLst>
          </c:dPt>
          <c:dPt>
            <c:idx val="3"/>
            <c:invertIfNegative val="0"/>
            <c:bubble3D val="0"/>
            <c:spPr>
              <a:pattFill prst="dkVert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BEB-41C0-8B55-4EEBE23EEE44}"/>
              </c:ext>
            </c:extLst>
          </c:dPt>
          <c:dPt>
            <c:idx val="4"/>
            <c:invertIfNegative val="0"/>
            <c:bubble3D val="0"/>
            <c:spPr>
              <a:pattFill prst="solidDmnd">
                <a:fgClr>
                  <a:srgbClr val="00B0F0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BEB-41C0-8B55-4EEBE23EEE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d-I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'RCA Negara Ex di Dunia'!$B$113:$B$117</c:f>
              <c:numCache>
                <c:formatCode>General</c:formatCode>
                <c:ptCount val="5"/>
              </c:numCache>
            </c:numRef>
          </c:cat>
          <c:val>
            <c:numRef>
              <c:f>'RCA Negara Ex di Dunia'!$D$113:$D$117</c:f>
              <c:numCache>
                <c:formatCode>0.00</c:formatCode>
                <c:ptCount val="5"/>
                <c:pt idx="0">
                  <c:v>-1.7217621316980887</c:v>
                </c:pt>
                <c:pt idx="1">
                  <c:v>-3.2777802905611226</c:v>
                </c:pt>
                <c:pt idx="2">
                  <c:v>1.9459338645895337</c:v>
                </c:pt>
                <c:pt idx="3">
                  <c:v>0.46965827415842382</c:v>
                </c:pt>
                <c:pt idx="4">
                  <c:v>5.537393178185126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EB-41C0-8B55-4EEBE23EEE4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77580752"/>
        <c:axId val="1977588912"/>
      </c:barChart>
      <c:catAx>
        <c:axId val="197758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d-ID"/>
          </a:p>
        </c:txPr>
        <c:crossAx val="1977588912"/>
        <c:crosses val="autoZero"/>
        <c:auto val="1"/>
        <c:lblAlgn val="ctr"/>
        <c:lblOffset val="100"/>
        <c:noMultiLvlLbl val="0"/>
      </c:catAx>
      <c:valAx>
        <c:axId val="1977588912"/>
        <c:scaling>
          <c:orientation val="minMax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Persen (%)</a:t>
                </a:r>
                <a:endParaRPr lang="id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id-ID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d-ID"/>
          </a:p>
        </c:txPr>
        <c:crossAx val="1977580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10283866672846E-2"/>
          <c:y val="4.4796962656905609E-2"/>
          <c:w val="0.88707466985861094"/>
          <c:h val="0.776161089492915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'RCA IDN ke Negara Tujuan '!$A$220</c:f>
              <c:strCache>
                <c:ptCount val="1"/>
                <c:pt idx="0">
                  <c:v>Average RCA growth</c:v>
                </c:pt>
              </c:strCache>
            </c:strRef>
          </c:tx>
          <c:spPr>
            <a:pattFill prst="dkVert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-2.1077214966349479E-3"/>
                  <c:y val="6.86889009998545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1F-4A57-A1C7-4452C8165227}"/>
                </c:ext>
              </c:extLst>
            </c:dLbl>
            <c:dLbl>
              <c:idx val="6"/>
              <c:layout>
                <c:manualLayout>
                  <c:x val="-2.110571336646432E-3"/>
                  <c:y val="7.29435099421429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1F-4A57-A1C7-4452C81652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'RCA IDN ke Negara Tujuan '!$B$219:$K$219</c:f>
              <c:strCache>
                <c:ptCount val="10"/>
                <c:pt idx="0">
                  <c:v>Saudi Arabia</c:v>
                </c:pt>
                <c:pt idx="1">
                  <c:v>Japan</c:v>
                </c:pt>
                <c:pt idx="2">
                  <c:v>USA</c:v>
                </c:pt>
                <c:pt idx="3">
                  <c:v>Thailand</c:v>
                </c:pt>
                <c:pt idx="4">
                  <c:v>Italy</c:v>
                </c:pt>
                <c:pt idx="5">
                  <c:v>Australia</c:v>
                </c:pt>
                <c:pt idx="6">
                  <c:v>UK</c:v>
                </c:pt>
                <c:pt idx="7">
                  <c:v>Germany</c:v>
                </c:pt>
                <c:pt idx="8">
                  <c:v>Jordan</c:v>
                </c:pt>
                <c:pt idx="9">
                  <c:v>Spain</c:v>
                </c:pt>
              </c:strCache>
            </c:strRef>
          </c:cat>
          <c:val>
            <c:numRef>
              <c:f>'RCA IDN ke Negara Tujuan '!$B$220:$K$220</c:f>
              <c:numCache>
                <c:formatCode>0.0</c:formatCode>
                <c:ptCount val="10"/>
                <c:pt idx="0">
                  <c:v>9.7929879082287776</c:v>
                </c:pt>
                <c:pt idx="1">
                  <c:v>1.5203450561692244</c:v>
                </c:pt>
                <c:pt idx="2">
                  <c:v>-2.183533770654408</c:v>
                </c:pt>
                <c:pt idx="3">
                  <c:v>6.6873129834058975</c:v>
                </c:pt>
                <c:pt idx="4">
                  <c:v>63.729143094618799</c:v>
                </c:pt>
                <c:pt idx="5">
                  <c:v>24.588946480371128</c:v>
                </c:pt>
                <c:pt idx="6">
                  <c:v>-3.4642516328094737</c:v>
                </c:pt>
                <c:pt idx="7">
                  <c:v>120.18596331862746</c:v>
                </c:pt>
                <c:pt idx="8">
                  <c:v>2.6882232139256557</c:v>
                </c:pt>
                <c:pt idx="9">
                  <c:v>1.2784606703448316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F-4A57-A1C7-4452C8165227}"/>
            </c:ext>
          </c:extLst>
        </c:ser>
        <c:ser>
          <c:idx val="1"/>
          <c:order val="1"/>
          <c:tx>
            <c:strRef>
              <c:f>'RCA IDN ke Negara Tujuan '!$A$221</c:f>
              <c:strCache>
                <c:ptCount val="1"/>
                <c:pt idx="0">
                  <c:v>Average export growth</c:v>
                </c:pt>
              </c:strCache>
            </c:strRef>
          </c:tx>
          <c:spPr>
            <a:pattFill prst="wd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6.0607853823401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1F-4A57-A1C7-4452C8165227}"/>
                </c:ext>
              </c:extLst>
            </c:dLbl>
            <c:dLbl>
              <c:idx val="6"/>
              <c:layout>
                <c:manualLayout>
                  <c:x val="-7.7386721699023101E-17"/>
                  <c:y val="8.10486634681288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1F-4A57-A1C7-4452C81652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'RCA IDN ke Negara Tujuan '!$B$219:$K$219</c:f>
              <c:strCache>
                <c:ptCount val="10"/>
                <c:pt idx="0">
                  <c:v>Saudi Arabia</c:v>
                </c:pt>
                <c:pt idx="1">
                  <c:v>Japan</c:v>
                </c:pt>
                <c:pt idx="2">
                  <c:v>USA</c:v>
                </c:pt>
                <c:pt idx="3">
                  <c:v>Thailand</c:v>
                </c:pt>
                <c:pt idx="4">
                  <c:v>Italy</c:v>
                </c:pt>
                <c:pt idx="5">
                  <c:v>Australia</c:v>
                </c:pt>
                <c:pt idx="6">
                  <c:v>UK</c:v>
                </c:pt>
                <c:pt idx="7">
                  <c:v>Germany</c:v>
                </c:pt>
                <c:pt idx="8">
                  <c:v>Jordan</c:v>
                </c:pt>
                <c:pt idx="9">
                  <c:v>Spain</c:v>
                </c:pt>
              </c:strCache>
            </c:strRef>
          </c:cat>
          <c:val>
            <c:numRef>
              <c:f>'RCA IDN ke Negara Tujuan '!$B$221:$K$221</c:f>
              <c:numCache>
                <c:formatCode>0.0</c:formatCode>
                <c:ptCount val="10"/>
                <c:pt idx="0">
                  <c:v>7.7277374501281964</c:v>
                </c:pt>
                <c:pt idx="1">
                  <c:v>0.28233485851351764</c:v>
                </c:pt>
                <c:pt idx="2">
                  <c:v>-1.6102193952236414</c:v>
                </c:pt>
                <c:pt idx="3">
                  <c:v>12.535850311502715</c:v>
                </c:pt>
                <c:pt idx="4">
                  <c:v>63.11202157624782</c:v>
                </c:pt>
                <c:pt idx="5">
                  <c:v>14.951531960655503</c:v>
                </c:pt>
                <c:pt idx="6">
                  <c:v>-5.0267294541091125</c:v>
                </c:pt>
                <c:pt idx="7">
                  <c:v>95.37428806782485</c:v>
                </c:pt>
                <c:pt idx="8">
                  <c:v>15.986527048091515</c:v>
                </c:pt>
                <c:pt idx="9">
                  <c:v>8.5097130978584232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F-4A57-A1C7-4452C81652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71685407"/>
        <c:axId val="871681087"/>
      </c:barChart>
      <c:catAx>
        <c:axId val="871685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71681087"/>
        <c:crosses val="autoZero"/>
        <c:auto val="1"/>
        <c:lblAlgn val="ctr"/>
        <c:lblOffset val="100"/>
        <c:noMultiLvlLbl val="0"/>
      </c:catAx>
      <c:valAx>
        <c:axId val="8716810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71685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326570</xdr:colOff>
      <xdr:row>111</xdr:row>
      <xdr:rowOff>176893</xdr:rowOff>
    </xdr:from>
    <xdr:to>
      <xdr:col>7</xdr:col>
      <xdr:colOff>996971</xdr:colOff>
      <xdr:row>127</xdr:row>
      <xdr:rowOff>35107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C3C3EA-DB2E-477E-9F4F-34F82C5537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112</xdr:row>
      <xdr:rowOff>0</xdr:rowOff>
    </xdr:from>
    <xdr:to>
      <xdr:col>13</xdr:col>
      <xdr:colOff>98901</xdr:colOff>
      <xdr:row>127</xdr:row>
      <xdr:rowOff>55517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D4FBF4A-3BD3-41EB-80FA-2AB271DA1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129</xdr:row>
      <xdr:rowOff>0</xdr:rowOff>
    </xdr:from>
    <xdr:to>
      <xdr:col>13</xdr:col>
      <xdr:colOff>98901</xdr:colOff>
      <xdr:row>144</xdr:row>
      <xdr:rowOff>55516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2F4255B-2E37-494D-BAE7-F7FAF24126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222</xdr:row>
      <xdr:rowOff>65183</xdr:rowOff>
    </xdr:from>
    <xdr:to>
      <xdr:col>7</xdr:col>
      <xdr:colOff>495759</xdr:colOff>
      <xdr:row>238</xdr:row>
      <xdr:rowOff>10438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D6B6800-1859-39D1-B5FD-B56244B25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2</xdr:row>
      <xdr:rowOff>121920</xdr:rowOff>
    </xdr:from>
    <xdr:to>
      <xdr:col>7</xdr:col>
      <xdr:colOff>569595</xdr:colOff>
      <xdr:row>25</xdr:row>
      <xdr:rowOff>163830</xdr:rowOff>
    </xdr:to>
    <xdr:pic>
      <xdr:nvPicPr>
        <xdr:cNvPr id="2" name="Picture 1" descr="A screenshot of a computer&#10;&#10;AI-generated content may be incorrect.">
          <a:extLst>
            <a:ext uri="{FF2B5EF4-FFF2-40B4-BE49-F238E27FC236}">
              <a16:creationId xmlns:a16="http://schemas.microsoft.com/office/drawing/2014/main" id="{367C1A6A-E0E1-A69A-EDBA-8B0E26F29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" y="502920"/>
          <a:ext cx="4600575" cy="424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8</xdr:col>
      <xdr:colOff>0</xdr:colOff>
      <xdr:row>45</xdr:row>
      <xdr:rowOff>79375</xdr:rowOff>
    </xdr:to>
    <xdr:pic>
      <xdr:nvPicPr>
        <xdr:cNvPr id="3" name="Picture 2" descr="A screenshot of a computer&#10;&#10;AI-generated content may be incorrect.">
          <a:extLst>
            <a:ext uri="{FF2B5EF4-FFF2-40B4-BE49-F238E27FC236}">
              <a16:creationId xmlns:a16="http://schemas.microsoft.com/office/drawing/2014/main" id="{A29F7AC8-F9F3-8C0A-77A5-18B230181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151120"/>
          <a:ext cx="4876800" cy="31883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4</xdr:col>
      <xdr:colOff>266700</xdr:colOff>
      <xdr:row>59</xdr:row>
      <xdr:rowOff>60325</xdr:rowOff>
    </xdr:to>
    <xdr:pic>
      <xdr:nvPicPr>
        <xdr:cNvPr id="4" name="Picture 3" descr="A table with numbers and letters&#10;&#10;AI-generated content may be incorrect.">
          <a:extLst>
            <a:ext uri="{FF2B5EF4-FFF2-40B4-BE49-F238E27FC236}">
              <a16:creationId xmlns:a16="http://schemas.microsoft.com/office/drawing/2014/main" id="{DEC1F64D-3880-A558-1D5C-1EAAF3803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823960"/>
          <a:ext cx="2705100" cy="20720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7</xdr:col>
      <xdr:colOff>245110</xdr:colOff>
      <xdr:row>83</xdr:row>
      <xdr:rowOff>163830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9841E3B-2910-2251-568A-B5F63B00BB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176"/>
        <a:stretch>
          <a:fillRect/>
        </a:stretch>
      </xdr:blipFill>
      <xdr:spPr bwMode="auto">
        <a:xfrm>
          <a:off x="0" y="11582400"/>
          <a:ext cx="4512310" cy="38214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9A846-2384-402E-8703-AA8E248BE0D4}">
  <dimension ref="A1:N117"/>
  <sheetViews>
    <sheetView showGridLines="0" topLeftCell="A3" zoomScale="69" zoomScaleNormal="85" workbookViewId="0">
      <selection activeCell="I105" sqref="I105"/>
    </sheetView>
  </sheetViews>
  <sheetFormatPr defaultColWidth="8.88671875" defaultRowHeight="15.6" x14ac:dyDescent="0.3"/>
  <cols>
    <col min="1" max="2" width="8.88671875" style="1"/>
    <col min="3" max="3" width="12.77734375" style="1" bestFit="1" customWidth="1"/>
    <col min="4" max="4" width="18.6640625" style="1" bestFit="1" customWidth="1"/>
    <col min="5" max="5" width="20.6640625" style="1" customWidth="1"/>
    <col min="6" max="6" width="18.6640625" style="1" customWidth="1"/>
    <col min="7" max="7" width="20.77734375" style="1" bestFit="1" customWidth="1"/>
    <col min="8" max="8" width="16.77734375" style="1" customWidth="1"/>
    <col min="9" max="9" width="13.6640625" style="1" customWidth="1"/>
    <col min="10" max="10" width="8.88671875" style="1"/>
    <col min="11" max="11" width="19.5546875" style="1" customWidth="1"/>
    <col min="12" max="12" width="14" style="1" bestFit="1" customWidth="1"/>
    <col min="13" max="13" width="17.109375" style="1" customWidth="1"/>
    <col min="14" max="16384" width="8.88671875" style="1"/>
  </cols>
  <sheetData>
    <row r="1" spans="2:14" x14ac:dyDescent="0.3">
      <c r="C1" s="1" t="s">
        <v>10</v>
      </c>
      <c r="D1" s="1" t="s">
        <v>20</v>
      </c>
      <c r="E1" s="22">
        <v>160414</v>
      </c>
    </row>
    <row r="2" spans="2:14" x14ac:dyDescent="0.3">
      <c r="C2" s="1" t="s">
        <v>12</v>
      </c>
      <c r="D2" s="1" t="s">
        <v>13</v>
      </c>
    </row>
    <row r="4" spans="2:14" x14ac:dyDescent="0.3">
      <c r="B4" s="16">
        <v>1</v>
      </c>
      <c r="C4" s="21" t="s">
        <v>11</v>
      </c>
      <c r="D4" s="1" t="s">
        <v>9</v>
      </c>
      <c r="J4" s="1" t="str">
        <f>D4</f>
        <v>Indonesia</v>
      </c>
    </row>
    <row r="5" spans="2:14" ht="62.4" x14ac:dyDescent="0.3">
      <c r="B5" s="2"/>
      <c r="C5" s="3" t="s">
        <v>8</v>
      </c>
      <c r="D5" s="4" t="s">
        <v>21</v>
      </c>
      <c r="E5" s="5" t="s">
        <v>14</v>
      </c>
      <c r="F5" s="5" t="s">
        <v>22</v>
      </c>
      <c r="G5" s="5" t="s">
        <v>15</v>
      </c>
      <c r="H5" s="5" t="s">
        <v>0</v>
      </c>
      <c r="I5" s="6" t="s">
        <v>1</v>
      </c>
      <c r="J5" s="7" t="s">
        <v>2</v>
      </c>
      <c r="K5" s="5" t="s">
        <v>3</v>
      </c>
      <c r="L5" s="43" t="s">
        <v>42</v>
      </c>
      <c r="M5" s="5" t="s">
        <v>44</v>
      </c>
    </row>
    <row r="6" spans="2:14" x14ac:dyDescent="0.3">
      <c r="B6" s="2"/>
      <c r="C6" s="8"/>
      <c r="D6" s="9" t="s">
        <v>4</v>
      </c>
      <c r="E6" s="6" t="s">
        <v>5</v>
      </c>
      <c r="F6" s="10" t="s">
        <v>6</v>
      </c>
      <c r="G6" s="10" t="s">
        <v>7</v>
      </c>
      <c r="H6" s="10"/>
      <c r="I6" s="10"/>
      <c r="J6" s="11"/>
      <c r="K6" s="2"/>
      <c r="L6" s="2"/>
      <c r="M6" s="2"/>
    </row>
    <row r="7" spans="2:14" x14ac:dyDescent="0.3">
      <c r="B7" s="12" t="e">
        <f>ROW()-ROW(#REF!)</f>
        <v>#REF!</v>
      </c>
      <c r="C7" s="2">
        <v>2012</v>
      </c>
      <c r="D7" s="26">
        <v>351535</v>
      </c>
      <c r="E7" s="27">
        <v>190031839</v>
      </c>
      <c r="F7" s="28">
        <v>7029233</v>
      </c>
      <c r="G7" s="24">
        <v>18398479074</v>
      </c>
      <c r="H7" s="13">
        <f>D7/E7</f>
        <v>1.849874220287896E-3</v>
      </c>
      <c r="I7" s="13">
        <f>F7/G7</f>
        <v>3.8205511291057928E-4</v>
      </c>
      <c r="J7" s="14">
        <f>H7/I7</f>
        <v>4.8419041069628683</v>
      </c>
      <c r="K7" s="2"/>
      <c r="L7" s="42">
        <f>D7/F7*100</f>
        <v>5.0010434993405397</v>
      </c>
      <c r="M7" s="41"/>
      <c r="N7" s="1">
        <f>C7</f>
        <v>2012</v>
      </c>
    </row>
    <row r="8" spans="2:14" x14ac:dyDescent="0.3">
      <c r="B8" s="12" t="e">
        <f>ROW()-ROW(#REF!)</f>
        <v>#REF!</v>
      </c>
      <c r="C8" s="2">
        <v>2013</v>
      </c>
      <c r="D8" s="26">
        <v>374967</v>
      </c>
      <c r="E8" s="27">
        <v>182551754</v>
      </c>
      <c r="F8" s="28">
        <v>7762185</v>
      </c>
      <c r="G8" s="24">
        <v>18856400725</v>
      </c>
      <c r="H8" s="13">
        <f t="shared" ref="H8:H18" si="0">D8/E8</f>
        <v>2.0540312091441204E-3</v>
      </c>
      <c r="I8" s="13">
        <f t="shared" ref="I8:I18" si="1">F8/G8</f>
        <v>4.1164722330645103E-4</v>
      </c>
      <c r="J8" s="14">
        <f t="shared" ref="J8:J18" si="2">H8/I8</f>
        <v>4.9897851676142499</v>
      </c>
      <c r="K8" s="15">
        <f>(J8-J7)/J7*100</f>
        <v>3.0541922637154717</v>
      </c>
      <c r="L8" s="42">
        <f t="shared" ref="L8:L18" si="3">D8/F8*100</f>
        <v>4.8306887815737447</v>
      </c>
      <c r="M8" s="42">
        <f>(D8-D7)/D7*100</f>
        <v>6.6656236221144418</v>
      </c>
      <c r="N8" s="1">
        <f t="shared" ref="N8:N18" si="4">C8</f>
        <v>2013</v>
      </c>
    </row>
    <row r="9" spans="2:14" x14ac:dyDescent="0.3">
      <c r="B9" s="12" t="e">
        <f>ROW()-ROW(#REF!)</f>
        <v>#REF!</v>
      </c>
      <c r="C9" s="2">
        <v>2014</v>
      </c>
      <c r="D9" s="26">
        <v>311834</v>
      </c>
      <c r="E9" s="27">
        <v>176036194</v>
      </c>
      <c r="F9" s="28">
        <v>7104297</v>
      </c>
      <c r="G9" s="24">
        <v>18828143949</v>
      </c>
      <c r="H9" s="13">
        <f t="shared" si="0"/>
        <v>1.7714198024526707E-3</v>
      </c>
      <c r="I9" s="13">
        <f t="shared" si="1"/>
        <v>3.7732327834562383E-4</v>
      </c>
      <c r="J9" s="14">
        <f t="shared" si="2"/>
        <v>4.6947005502005377</v>
      </c>
      <c r="K9" s="15">
        <f t="shared" ref="K9:K18" si="5">(J9-J8)/J8*100</f>
        <v>-5.9137739902898492</v>
      </c>
      <c r="L9" s="42">
        <f t="shared" si="3"/>
        <v>4.38937167182059</v>
      </c>
      <c r="M9" s="42">
        <f t="shared" ref="M9:M18" si="6">(D9-D8)/D8*100</f>
        <v>-16.836948318118662</v>
      </c>
      <c r="N9" s="1">
        <f t="shared" si="4"/>
        <v>2014</v>
      </c>
    </row>
    <row r="10" spans="2:14" x14ac:dyDescent="0.3">
      <c r="B10" s="12" t="e">
        <f>ROW()-ROW(#REF!)</f>
        <v>#REF!</v>
      </c>
      <c r="C10" s="2">
        <v>2015</v>
      </c>
      <c r="D10" s="26">
        <v>294984</v>
      </c>
      <c r="E10" s="27">
        <v>150282258</v>
      </c>
      <c r="F10" s="28">
        <v>5902401</v>
      </c>
      <c r="G10" s="24">
        <v>16408619861</v>
      </c>
      <c r="H10" s="13">
        <f t="shared" si="0"/>
        <v>1.9628664349719844E-3</v>
      </c>
      <c r="I10" s="13">
        <f t="shared" si="1"/>
        <v>3.5971343415839766E-4</v>
      </c>
      <c r="J10" s="14">
        <f t="shared" si="2"/>
        <v>5.4567504256948265</v>
      </c>
      <c r="K10" s="15">
        <f t="shared" si="5"/>
        <v>16.232129554285144</v>
      </c>
      <c r="L10" s="42">
        <f t="shared" si="3"/>
        <v>4.9976950058120417</v>
      </c>
      <c r="M10" s="42">
        <f t="shared" si="6"/>
        <v>-5.4035159732421745</v>
      </c>
      <c r="N10" s="1">
        <f t="shared" si="4"/>
        <v>2015</v>
      </c>
    </row>
    <row r="11" spans="2:14" x14ac:dyDescent="0.3">
      <c r="B11" s="12" t="e">
        <f>ROW()-ROW(#REF!)</f>
        <v>#REF!</v>
      </c>
      <c r="C11" s="2">
        <v>2016</v>
      </c>
      <c r="D11" s="26">
        <v>278973</v>
      </c>
      <c r="E11" s="27">
        <v>144494206</v>
      </c>
      <c r="F11" s="28">
        <v>5804503</v>
      </c>
      <c r="G11" s="24">
        <v>15925418587</v>
      </c>
      <c r="H11" s="13">
        <f t="shared" si="0"/>
        <v>1.9306864110523573E-3</v>
      </c>
      <c r="I11" s="13">
        <f t="shared" si="1"/>
        <v>3.6448040397118634E-4</v>
      </c>
      <c r="J11" s="14">
        <f t="shared" si="2"/>
        <v>5.2970924911644524</v>
      </c>
      <c r="K11" s="15">
        <f t="shared" si="5"/>
        <v>-2.9258793618006518</v>
      </c>
      <c r="L11" s="42">
        <f t="shared" si="3"/>
        <v>4.8061479165399694</v>
      </c>
      <c r="M11" s="42">
        <f t="shared" si="6"/>
        <v>-5.4277520136685382</v>
      </c>
      <c r="N11" s="1">
        <f t="shared" si="4"/>
        <v>2016</v>
      </c>
    </row>
    <row r="12" spans="2:14" x14ac:dyDescent="0.3">
      <c r="B12" s="12" t="e">
        <f>ROW()-ROW(#REF!)</f>
        <v>#REF!</v>
      </c>
      <c r="C12" s="2">
        <v>2017</v>
      </c>
      <c r="D12" s="26">
        <v>358719</v>
      </c>
      <c r="E12" s="27">
        <v>168810637</v>
      </c>
      <c r="F12" s="28">
        <v>7040867</v>
      </c>
      <c r="G12" s="24">
        <v>17564500633</v>
      </c>
      <c r="H12" s="13">
        <f t="shared" si="0"/>
        <v>2.1249786528558623E-3</v>
      </c>
      <c r="I12" s="13">
        <f t="shared" si="1"/>
        <v>4.0085779534043187E-4</v>
      </c>
      <c r="J12" s="14">
        <f t="shared" si="2"/>
        <v>5.3010785309818065</v>
      </c>
      <c r="K12" s="15">
        <f t="shared" si="5"/>
        <v>7.5249579349479706E-2</v>
      </c>
      <c r="L12" s="42">
        <f t="shared" si="3"/>
        <v>5.0948128973321047</v>
      </c>
      <c r="M12" s="42">
        <f t="shared" si="6"/>
        <v>28.585562043638628</v>
      </c>
      <c r="N12" s="1">
        <f t="shared" si="4"/>
        <v>2017</v>
      </c>
    </row>
    <row r="13" spans="2:14" x14ac:dyDescent="0.3">
      <c r="B13" s="12" t="e">
        <f>ROW()-ROW(#REF!)</f>
        <v>#REF!</v>
      </c>
      <c r="C13" s="2">
        <v>2018</v>
      </c>
      <c r="D13" s="26">
        <v>387289</v>
      </c>
      <c r="E13" s="27">
        <v>180215036</v>
      </c>
      <c r="F13" s="28">
        <v>7818744</v>
      </c>
      <c r="G13" s="24">
        <v>19328891567</v>
      </c>
      <c r="H13" s="13">
        <f t="shared" si="0"/>
        <v>2.1490382189863449E-3</v>
      </c>
      <c r="I13" s="13">
        <f t="shared" si="1"/>
        <v>4.0451072804137687E-4</v>
      </c>
      <c r="J13" s="14">
        <f t="shared" si="2"/>
        <v>5.3126853505020577</v>
      </c>
      <c r="K13" s="15">
        <f t="shared" si="5"/>
        <v>0.21895203876750599</v>
      </c>
      <c r="L13" s="42">
        <f t="shared" si="3"/>
        <v>4.953340331899855</v>
      </c>
      <c r="M13" s="42">
        <f t="shared" si="6"/>
        <v>7.9644512835952375</v>
      </c>
      <c r="N13" s="1">
        <f t="shared" si="4"/>
        <v>2018</v>
      </c>
    </row>
    <row r="14" spans="2:14" x14ac:dyDescent="0.3">
      <c r="B14" s="12" t="e">
        <f>ROW()-ROW(#REF!)</f>
        <v>#REF!</v>
      </c>
      <c r="C14" s="2">
        <v>2019</v>
      </c>
      <c r="D14" s="26">
        <v>410938</v>
      </c>
      <c r="E14" s="27">
        <v>167682996</v>
      </c>
      <c r="F14" s="28">
        <v>7541875</v>
      </c>
      <c r="G14" s="24">
        <v>18762111637</v>
      </c>
      <c r="H14" s="13">
        <f t="shared" si="0"/>
        <v>2.4506837890706581E-3</v>
      </c>
      <c r="I14" s="13">
        <f t="shared" si="1"/>
        <v>4.0197367683960337E-4</v>
      </c>
      <c r="J14" s="14">
        <f t="shared" si="2"/>
        <v>6.0966275412321007</v>
      </c>
      <c r="K14" s="15">
        <f t="shared" si="5"/>
        <v>14.756044053238709</v>
      </c>
      <c r="L14" s="42">
        <f t="shared" si="3"/>
        <v>5.4487511394712858</v>
      </c>
      <c r="M14" s="42">
        <f t="shared" si="6"/>
        <v>6.1062927168083778</v>
      </c>
      <c r="N14" s="1">
        <f t="shared" si="4"/>
        <v>2019</v>
      </c>
    </row>
    <row r="15" spans="2:14" x14ac:dyDescent="0.3">
      <c r="B15" s="12" t="e">
        <f>ROW()-ROW(#REF!)</f>
        <v>#REF!</v>
      </c>
      <c r="C15" s="2">
        <v>2020</v>
      </c>
      <c r="D15" s="26">
        <v>339841</v>
      </c>
      <c r="E15" s="27">
        <v>163306490</v>
      </c>
      <c r="F15" s="28">
        <v>8450887</v>
      </c>
      <c r="G15" s="24">
        <v>17494364089</v>
      </c>
      <c r="H15" s="13">
        <f t="shared" si="0"/>
        <v>2.0810011898486093E-3</v>
      </c>
      <c r="I15" s="13">
        <f t="shared" si="1"/>
        <v>4.8306340013317187E-4</v>
      </c>
      <c r="J15" s="14">
        <f t="shared" si="2"/>
        <v>4.3079256041234233</v>
      </c>
      <c r="K15" s="15">
        <f t="shared" si="5"/>
        <v>-29.339203108792649</v>
      </c>
      <c r="L15" s="42">
        <f t="shared" si="3"/>
        <v>4.0213648579137313</v>
      </c>
      <c r="M15" s="42">
        <f t="shared" si="6"/>
        <v>-17.301150051832636</v>
      </c>
      <c r="N15" s="1">
        <f t="shared" si="4"/>
        <v>2020</v>
      </c>
    </row>
    <row r="16" spans="2:14" x14ac:dyDescent="0.3">
      <c r="B16" s="12" t="e">
        <f>ROW()-ROW(#REF!)</f>
        <v>#REF!</v>
      </c>
      <c r="C16" s="2">
        <v>2021</v>
      </c>
      <c r="D16" s="26">
        <v>276352</v>
      </c>
      <c r="E16" s="27">
        <v>231587887</v>
      </c>
      <c r="F16" s="28">
        <v>7566441</v>
      </c>
      <c r="G16" s="24">
        <v>22148212524</v>
      </c>
      <c r="H16" s="13">
        <f t="shared" si="0"/>
        <v>1.1932921172168214E-3</v>
      </c>
      <c r="I16" s="13">
        <f t="shared" si="1"/>
        <v>3.4162761404790286E-4</v>
      </c>
      <c r="J16" s="14">
        <f t="shared" si="2"/>
        <v>3.4929615410114319</v>
      </c>
      <c r="K16" s="15">
        <f t="shared" si="5"/>
        <v>-18.917784056714702</v>
      </c>
      <c r="L16" s="42">
        <f t="shared" si="3"/>
        <v>3.6523380014461226</v>
      </c>
      <c r="M16" s="42">
        <f t="shared" si="6"/>
        <v>-18.681971863312548</v>
      </c>
      <c r="N16" s="1">
        <f t="shared" si="4"/>
        <v>2021</v>
      </c>
    </row>
    <row r="17" spans="1:14" x14ac:dyDescent="0.3">
      <c r="B17" s="12" t="e">
        <f>ROW()-ROW(#REF!)</f>
        <v>#REF!</v>
      </c>
      <c r="C17" s="2">
        <v>2022</v>
      </c>
      <c r="D17" s="26">
        <v>332843</v>
      </c>
      <c r="E17" s="27">
        <v>291979103</v>
      </c>
      <c r="F17" s="28">
        <v>8586902</v>
      </c>
      <c r="G17" s="24">
        <v>24718768681</v>
      </c>
      <c r="H17" s="13">
        <f t="shared" si="0"/>
        <v>1.1399548686194848E-3</v>
      </c>
      <c r="I17" s="13">
        <f t="shared" si="1"/>
        <v>3.4738388917407095E-4</v>
      </c>
      <c r="J17" s="14">
        <f t="shared" si="2"/>
        <v>3.281542132911822</v>
      </c>
      <c r="K17" s="15">
        <f t="shared" si="5"/>
        <v>-6.0527264791581619</v>
      </c>
      <c r="L17" s="42">
        <f t="shared" si="3"/>
        <v>3.8761709403461229</v>
      </c>
      <c r="M17" s="42">
        <f t="shared" si="6"/>
        <v>20.441683070866144</v>
      </c>
      <c r="N17" s="1">
        <f t="shared" si="4"/>
        <v>2022</v>
      </c>
    </row>
    <row r="18" spans="1:14" x14ac:dyDescent="0.3">
      <c r="B18" s="12" t="e">
        <f>ROW()-ROW(#REF!)</f>
        <v>#REF!</v>
      </c>
      <c r="C18" s="2">
        <v>2023</v>
      </c>
      <c r="D18" s="26">
        <v>334607</v>
      </c>
      <c r="E18" s="27">
        <v>258797196</v>
      </c>
      <c r="F18" s="28">
        <v>8481492</v>
      </c>
      <c r="G18" s="24">
        <v>23651975102</v>
      </c>
      <c r="H18" s="13">
        <f t="shared" si="0"/>
        <v>1.2929313190858528E-3</v>
      </c>
      <c r="I18" s="13">
        <f t="shared" si="1"/>
        <v>3.5859550686246109E-4</v>
      </c>
      <c r="J18" s="14">
        <f t="shared" si="2"/>
        <v>3.6055424408364245</v>
      </c>
      <c r="K18" s="15">
        <f t="shared" si="5"/>
        <v>9.8734160587207285</v>
      </c>
      <c r="L18" s="42">
        <f t="shared" si="3"/>
        <v>3.9451431422678938</v>
      </c>
      <c r="M18" s="42">
        <f t="shared" si="6"/>
        <v>0.52997959999158761</v>
      </c>
      <c r="N18" s="1">
        <f t="shared" si="4"/>
        <v>2023</v>
      </c>
    </row>
    <row r="19" spans="1:14" x14ac:dyDescent="0.3">
      <c r="B19" s="16"/>
      <c r="D19" s="17"/>
      <c r="E19" s="17"/>
      <c r="F19" s="17"/>
      <c r="G19" s="17"/>
      <c r="H19" s="18">
        <f>AVERAGE(H7:H18)*100</f>
        <v>0.18333965194660551</v>
      </c>
      <c r="I19" s="18">
        <f>AVERAGE(I7:I18)*100</f>
        <v>3.8610267192760478E-2</v>
      </c>
      <c r="J19" s="19">
        <f>AVERAGE(J7:J18)</f>
        <v>4.7232163236030003</v>
      </c>
      <c r="K19" s="20">
        <f>AVERAGE(K8:K18)</f>
        <v>-1.7217621316980887</v>
      </c>
      <c r="L19" s="19">
        <f>AVERAGE(L7:L18)</f>
        <v>4.5847390154803334</v>
      </c>
      <c r="M19" s="19">
        <f>AVERAGE(M7:M18)</f>
        <v>0.60384128334907805</v>
      </c>
    </row>
    <row r="20" spans="1:14" x14ac:dyDescent="0.3">
      <c r="A20" s="23"/>
      <c r="B20" s="23"/>
      <c r="C20" s="23"/>
      <c r="D20" s="23"/>
    </row>
    <row r="22" spans="1:14" x14ac:dyDescent="0.3">
      <c r="B22" s="16">
        <v>2</v>
      </c>
      <c r="C22" s="21" t="s">
        <v>11</v>
      </c>
      <c r="D22" s="1" t="s">
        <v>23</v>
      </c>
      <c r="J22" s="1" t="str">
        <f>D22</f>
        <v>Thailand</v>
      </c>
    </row>
    <row r="23" spans="1:14" ht="46.8" x14ac:dyDescent="0.3">
      <c r="B23" s="2"/>
      <c r="C23" s="3" t="s">
        <v>8</v>
      </c>
      <c r="D23" s="4" t="s">
        <v>46</v>
      </c>
      <c r="E23" s="5" t="s">
        <v>16</v>
      </c>
      <c r="F23" s="5" t="s">
        <v>22</v>
      </c>
      <c r="G23" s="5" t="s">
        <v>15</v>
      </c>
      <c r="H23" s="5" t="s">
        <v>17</v>
      </c>
      <c r="I23" s="6" t="s">
        <v>1</v>
      </c>
      <c r="J23" s="7" t="s">
        <v>2</v>
      </c>
      <c r="K23" s="5" t="s">
        <v>3</v>
      </c>
      <c r="L23" s="43" t="s">
        <v>42</v>
      </c>
      <c r="M23" s="5" t="s">
        <v>44</v>
      </c>
    </row>
    <row r="24" spans="1:14" x14ac:dyDescent="0.3">
      <c r="B24" s="2"/>
      <c r="C24" s="8"/>
      <c r="D24" s="9" t="s">
        <v>4</v>
      </c>
      <c r="E24" s="6" t="s">
        <v>5</v>
      </c>
      <c r="F24" s="10" t="s">
        <v>6</v>
      </c>
      <c r="G24" s="10" t="s">
        <v>7</v>
      </c>
      <c r="H24" s="10"/>
      <c r="I24" s="10"/>
      <c r="J24" s="11"/>
      <c r="K24" s="2"/>
      <c r="L24" s="2"/>
      <c r="M24" s="2"/>
    </row>
    <row r="25" spans="1:14" x14ac:dyDescent="0.3">
      <c r="B25" s="12">
        <v>1</v>
      </c>
      <c r="C25" s="2">
        <v>2012</v>
      </c>
      <c r="D25" s="26">
        <v>2673478</v>
      </c>
      <c r="E25" s="25">
        <v>229544513</v>
      </c>
      <c r="F25" s="28">
        <v>7029233</v>
      </c>
      <c r="G25" s="24">
        <v>18398479074</v>
      </c>
      <c r="H25" s="13">
        <f>D25/E25</f>
        <v>1.1646882624460729E-2</v>
      </c>
      <c r="I25" s="13">
        <f>F25/G25</f>
        <v>3.8205511291057928E-4</v>
      </c>
      <c r="J25" s="14">
        <f>H25/I25</f>
        <v>30.484823343240283</v>
      </c>
      <c r="K25" s="2"/>
      <c r="L25" s="42">
        <f>D25/F25*100</f>
        <v>38.033708656406752</v>
      </c>
      <c r="M25" s="41"/>
      <c r="N25" s="1">
        <f>C25</f>
        <v>2012</v>
      </c>
    </row>
    <row r="26" spans="1:14" x14ac:dyDescent="0.3">
      <c r="B26" s="12">
        <v>2</v>
      </c>
      <c r="C26" s="2">
        <v>2013</v>
      </c>
      <c r="D26" s="26">
        <v>2650582</v>
      </c>
      <c r="E26" s="25">
        <v>228527440</v>
      </c>
      <c r="F26" s="28">
        <v>7762185</v>
      </c>
      <c r="G26" s="24">
        <v>18856400725</v>
      </c>
      <c r="H26" s="13">
        <f t="shared" ref="H26:H36" si="7">D26/E26</f>
        <v>1.1598528386788038E-2</v>
      </c>
      <c r="I26" s="13">
        <f t="shared" ref="I26:I36" si="8">F26/G26</f>
        <v>4.1164722330645103E-4</v>
      </c>
      <c r="J26" s="14">
        <f t="shared" ref="J26:J36" si="9">H26/I26</f>
        <v>28.175893653856875</v>
      </c>
      <c r="K26" s="15">
        <f>(J26-J25)/J25*100</f>
        <v>-7.5740300784632595</v>
      </c>
      <c r="L26" s="42">
        <f t="shared" ref="L26:L36" si="10">D26/F26*100</f>
        <v>34.147369587300489</v>
      </c>
      <c r="M26" s="42">
        <f>(D26-D25)/D25*100</f>
        <v>-0.85641250835054561</v>
      </c>
      <c r="N26" s="1">
        <f t="shared" ref="N26:N36" si="11">C26</f>
        <v>2013</v>
      </c>
    </row>
    <row r="27" spans="1:14" x14ac:dyDescent="0.3">
      <c r="B27" s="12">
        <v>3</v>
      </c>
      <c r="C27" s="2">
        <v>2014</v>
      </c>
      <c r="D27" s="26">
        <v>2378198</v>
      </c>
      <c r="E27" s="25">
        <v>227572764</v>
      </c>
      <c r="F27" s="28">
        <v>7104297</v>
      </c>
      <c r="G27" s="24">
        <v>18828143949</v>
      </c>
      <c r="H27" s="13">
        <f t="shared" si="7"/>
        <v>1.0450275148040124E-2</v>
      </c>
      <c r="I27" s="13">
        <f t="shared" si="8"/>
        <v>3.7732327834562383E-4</v>
      </c>
      <c r="J27" s="14">
        <f t="shared" si="9"/>
        <v>27.695813504693952</v>
      </c>
      <c r="K27" s="15">
        <f t="shared" ref="K27:K36" si="12">(J27-J26)/J26*100</f>
        <v>-1.7038684027585647</v>
      </c>
      <c r="L27" s="42">
        <f t="shared" si="10"/>
        <v>33.475486737111353</v>
      </c>
      <c r="M27" s="42">
        <f t="shared" ref="M27:M36" si="13">(D27-D26)/D26*100</f>
        <v>-10.27638458270674</v>
      </c>
      <c r="N27" s="1">
        <f t="shared" si="11"/>
        <v>2014</v>
      </c>
    </row>
    <row r="28" spans="1:14" x14ac:dyDescent="0.3">
      <c r="B28" s="12">
        <v>4</v>
      </c>
      <c r="C28" s="2">
        <v>2015</v>
      </c>
      <c r="D28" s="26">
        <v>1971816</v>
      </c>
      <c r="E28" s="25">
        <v>211178474</v>
      </c>
      <c r="F28" s="28">
        <v>5902401</v>
      </c>
      <c r="G28" s="24">
        <v>16408619861</v>
      </c>
      <c r="H28" s="13">
        <f t="shared" si="7"/>
        <v>9.3372016695224339E-3</v>
      </c>
      <c r="I28" s="13">
        <f t="shared" si="8"/>
        <v>3.5971343415839766E-4</v>
      </c>
      <c r="J28" s="14">
        <f t="shared" si="9"/>
        <v>25.957333763105588</v>
      </c>
      <c r="K28" s="15">
        <f t="shared" si="12"/>
        <v>-6.2770488445617323</v>
      </c>
      <c r="L28" s="42">
        <f t="shared" si="10"/>
        <v>33.407015212961639</v>
      </c>
      <c r="M28" s="42">
        <f t="shared" si="13"/>
        <v>-17.087811864277068</v>
      </c>
      <c r="N28" s="1">
        <f t="shared" si="11"/>
        <v>2015</v>
      </c>
    </row>
    <row r="29" spans="1:14" x14ac:dyDescent="0.3">
      <c r="B29" s="12">
        <v>5</v>
      </c>
      <c r="C29" s="2">
        <v>2016</v>
      </c>
      <c r="D29" s="26">
        <v>1977545</v>
      </c>
      <c r="E29" s="25">
        <v>213558947</v>
      </c>
      <c r="F29" s="28">
        <v>5804503</v>
      </c>
      <c r="G29" s="24">
        <v>15925418587</v>
      </c>
      <c r="H29" s="13">
        <f t="shared" si="7"/>
        <v>9.259949198007612E-3</v>
      </c>
      <c r="I29" s="13">
        <f t="shared" si="8"/>
        <v>3.6448040397118634E-4</v>
      </c>
      <c r="J29" s="14">
        <f t="shared" si="9"/>
        <v>25.405890404850542</v>
      </c>
      <c r="K29" s="15">
        <f t="shared" si="12"/>
        <v>-2.1244221894578366</v>
      </c>
      <c r="L29" s="42">
        <f t="shared" si="10"/>
        <v>34.069152862872151</v>
      </c>
      <c r="M29" s="42">
        <f t="shared" si="13"/>
        <v>0.29054435099421044</v>
      </c>
      <c r="N29" s="1">
        <f t="shared" si="11"/>
        <v>2016</v>
      </c>
    </row>
    <row r="30" spans="1:14" x14ac:dyDescent="0.3">
      <c r="B30" s="12">
        <v>6</v>
      </c>
      <c r="C30" s="2">
        <v>2017</v>
      </c>
      <c r="D30" s="26">
        <v>2050933</v>
      </c>
      <c r="E30" s="25">
        <v>235871371</v>
      </c>
      <c r="F30" s="28">
        <v>7040867</v>
      </c>
      <c r="G30" s="24">
        <v>17564500633</v>
      </c>
      <c r="H30" s="13">
        <f t="shared" si="7"/>
        <v>8.6951332470102949E-3</v>
      </c>
      <c r="I30" s="13">
        <f t="shared" si="8"/>
        <v>4.0085779534043187E-4</v>
      </c>
      <c r="J30" s="14">
        <f t="shared" si="9"/>
        <v>21.691316342310071</v>
      </c>
      <c r="K30" s="15">
        <f t="shared" si="12"/>
        <v>-14.620916658883477</v>
      </c>
      <c r="L30" s="42">
        <f t="shared" si="10"/>
        <v>29.128983689082609</v>
      </c>
      <c r="M30" s="42">
        <f t="shared" si="13"/>
        <v>3.7110659934413626</v>
      </c>
      <c r="N30" s="1">
        <f t="shared" si="11"/>
        <v>2017</v>
      </c>
    </row>
    <row r="31" spans="1:14" x14ac:dyDescent="0.3">
      <c r="B31" s="12">
        <v>7</v>
      </c>
      <c r="C31" s="2">
        <v>2018</v>
      </c>
      <c r="D31" s="26">
        <v>2260173</v>
      </c>
      <c r="E31" s="25">
        <v>249921314</v>
      </c>
      <c r="F31" s="28">
        <v>7818744</v>
      </c>
      <c r="G31" s="24">
        <v>19328891567</v>
      </c>
      <c r="H31" s="13">
        <f t="shared" si="7"/>
        <v>9.0435383994499959E-3</v>
      </c>
      <c r="I31" s="13">
        <f t="shared" si="8"/>
        <v>4.0451072804137687E-4</v>
      </c>
      <c r="J31" s="14">
        <f t="shared" si="9"/>
        <v>22.356733140894459</v>
      </c>
      <c r="K31" s="15">
        <f t="shared" si="12"/>
        <v>3.0676644426897108</v>
      </c>
      <c r="L31" s="42">
        <f t="shared" si="10"/>
        <v>28.907110911931632</v>
      </c>
      <c r="M31" s="42">
        <f t="shared" si="13"/>
        <v>10.202186029480242</v>
      </c>
      <c r="N31" s="1">
        <f t="shared" si="11"/>
        <v>2018</v>
      </c>
    </row>
    <row r="32" spans="1:14" x14ac:dyDescent="0.3">
      <c r="B32" s="12">
        <v>8</v>
      </c>
      <c r="C32" s="2">
        <v>2019</v>
      </c>
      <c r="D32" s="26">
        <v>2180217</v>
      </c>
      <c r="E32" s="25">
        <v>245380465</v>
      </c>
      <c r="F32" s="28">
        <v>7541875</v>
      </c>
      <c r="G32" s="24">
        <v>18762111637</v>
      </c>
      <c r="H32" s="13">
        <f t="shared" si="7"/>
        <v>8.8850471450528882E-3</v>
      </c>
      <c r="I32" s="13">
        <f t="shared" si="8"/>
        <v>4.0197367683960337E-4</v>
      </c>
      <c r="J32" s="14">
        <f t="shared" si="9"/>
        <v>22.103554677781112</v>
      </c>
      <c r="K32" s="15">
        <f t="shared" si="12"/>
        <v>-1.1324483837499419</v>
      </c>
      <c r="L32" s="42">
        <f t="shared" si="10"/>
        <v>28.908156128283753</v>
      </c>
      <c r="M32" s="42">
        <f t="shared" si="13"/>
        <v>-3.5376053072043598</v>
      </c>
      <c r="N32" s="1">
        <f t="shared" si="11"/>
        <v>2019</v>
      </c>
    </row>
    <row r="33" spans="2:14" x14ac:dyDescent="0.3">
      <c r="B33" s="12">
        <v>9</v>
      </c>
      <c r="C33" s="2">
        <v>2020</v>
      </c>
      <c r="D33" s="26">
        <v>2360792</v>
      </c>
      <c r="E33" s="25">
        <v>229277734</v>
      </c>
      <c r="F33" s="28">
        <v>8450887</v>
      </c>
      <c r="G33" s="24">
        <v>17494364089</v>
      </c>
      <c r="H33" s="13">
        <f t="shared" si="7"/>
        <v>1.0296647471228061E-2</v>
      </c>
      <c r="I33" s="13">
        <f t="shared" si="8"/>
        <v>4.8306340013317187E-4</v>
      </c>
      <c r="J33" s="14">
        <f t="shared" si="9"/>
        <v>21.31531278997635</v>
      </c>
      <c r="K33" s="15">
        <f t="shared" si="12"/>
        <v>-3.5661317796866272</v>
      </c>
      <c r="L33" s="42">
        <f t="shared" si="10"/>
        <v>27.935434469778141</v>
      </c>
      <c r="M33" s="42">
        <f t="shared" si="13"/>
        <v>8.2824324367712023</v>
      </c>
      <c r="N33" s="1">
        <f t="shared" si="11"/>
        <v>2020</v>
      </c>
    </row>
    <row r="34" spans="2:14" x14ac:dyDescent="0.3">
      <c r="B34" s="12">
        <v>10</v>
      </c>
      <c r="C34" s="2">
        <v>2021</v>
      </c>
      <c r="D34" s="26">
        <v>1889330</v>
      </c>
      <c r="E34" s="25">
        <v>267492416</v>
      </c>
      <c r="F34" s="28">
        <v>7566441</v>
      </c>
      <c r="G34" s="24">
        <v>22148212524</v>
      </c>
      <c r="H34" s="13">
        <f t="shared" si="7"/>
        <v>7.0631161370945184E-3</v>
      </c>
      <c r="I34" s="13">
        <f t="shared" si="8"/>
        <v>3.4162761404790286E-4</v>
      </c>
      <c r="J34" s="14">
        <f t="shared" si="9"/>
        <v>20.674898183447581</v>
      </c>
      <c r="K34" s="15">
        <f t="shared" si="12"/>
        <v>-3.0044813925035481</v>
      </c>
      <c r="L34" s="42">
        <f t="shared" si="10"/>
        <v>24.969863638664467</v>
      </c>
      <c r="M34" s="42">
        <f t="shared" si="13"/>
        <v>-19.970501424945528</v>
      </c>
      <c r="N34" s="1">
        <f t="shared" si="11"/>
        <v>2021</v>
      </c>
    </row>
    <row r="35" spans="2:14" x14ac:dyDescent="0.3">
      <c r="B35" s="12">
        <v>11</v>
      </c>
      <c r="C35" s="2">
        <v>2022</v>
      </c>
      <c r="D35" s="26">
        <v>2270292</v>
      </c>
      <c r="E35" s="25">
        <v>284106705</v>
      </c>
      <c r="F35" s="28">
        <v>8586902</v>
      </c>
      <c r="G35" s="24">
        <v>24718768681</v>
      </c>
      <c r="H35" s="13">
        <f t="shared" si="7"/>
        <v>7.9909835285302405E-3</v>
      </c>
      <c r="I35" s="13">
        <f t="shared" si="8"/>
        <v>3.4738388917407095E-4</v>
      </c>
      <c r="J35" s="14">
        <f t="shared" si="9"/>
        <v>23.003322196459234</v>
      </c>
      <c r="K35" s="15">
        <f t="shared" si="12"/>
        <v>11.262082126604131</v>
      </c>
      <c r="L35" s="42">
        <f t="shared" si="10"/>
        <v>26.439011415292736</v>
      </c>
      <c r="M35" s="42">
        <f t="shared" si="13"/>
        <v>20.163867614445333</v>
      </c>
      <c r="N35" s="1">
        <f t="shared" si="11"/>
        <v>2022</v>
      </c>
    </row>
    <row r="36" spans="2:14" x14ac:dyDescent="0.3">
      <c r="B36" s="12">
        <v>12</v>
      </c>
      <c r="C36" s="2">
        <v>2023</v>
      </c>
      <c r="D36" s="26">
        <v>2070546</v>
      </c>
      <c r="E36" s="25">
        <v>280087768</v>
      </c>
      <c r="F36" s="28">
        <v>8481492</v>
      </c>
      <c r="G36" s="24">
        <v>23651975102</v>
      </c>
      <c r="H36" s="13">
        <f t="shared" si="7"/>
        <v>7.3924899140900722E-3</v>
      </c>
      <c r="I36" s="13">
        <f t="shared" si="8"/>
        <v>3.5859550686246109E-4</v>
      </c>
      <c r="J36" s="14">
        <f t="shared" si="9"/>
        <v>20.615121418477376</v>
      </c>
      <c r="K36" s="15">
        <f t="shared" si="12"/>
        <v>-10.381982035401215</v>
      </c>
      <c r="L36" s="42">
        <f t="shared" si="10"/>
        <v>24.412520815913048</v>
      </c>
      <c r="M36" s="42">
        <f t="shared" si="13"/>
        <v>-8.7982515024499044</v>
      </c>
      <c r="N36" s="1">
        <f t="shared" si="11"/>
        <v>2023</v>
      </c>
    </row>
    <row r="37" spans="2:14" x14ac:dyDescent="0.3">
      <c r="B37" s="16"/>
      <c r="D37" s="17"/>
      <c r="E37" s="17"/>
      <c r="F37" s="17"/>
      <c r="G37" s="17"/>
      <c r="H37" s="18">
        <f>AVERAGE(H25:H36)*100</f>
        <v>0.93049827391062512</v>
      </c>
      <c r="I37" s="18">
        <f>AVERAGE(I25:I36)*100</f>
        <v>3.8610267192760478E-2</v>
      </c>
      <c r="J37" s="19">
        <f>AVERAGE(J25:J36)</f>
        <v>24.12333445159112</v>
      </c>
      <c r="K37" s="20">
        <f>AVERAGE(K26:K36)</f>
        <v>-3.2777802905611226</v>
      </c>
      <c r="L37" s="19">
        <f>AVERAGE(L25:L36)</f>
        <v>30.31948451046657</v>
      </c>
      <c r="M37" s="19">
        <f>AVERAGE(M25:M36)</f>
        <v>-1.625170069527436</v>
      </c>
    </row>
    <row r="40" spans="2:14" x14ac:dyDescent="0.3">
      <c r="B40" s="16">
        <v>3</v>
      </c>
      <c r="C40" s="21" t="s">
        <v>11</v>
      </c>
      <c r="D40" s="1" t="s">
        <v>24</v>
      </c>
      <c r="J40" s="1" t="str">
        <f>D40</f>
        <v>Ekuador</v>
      </c>
    </row>
    <row r="41" spans="2:14" ht="46.8" x14ac:dyDescent="0.3">
      <c r="B41" s="2"/>
      <c r="C41" s="3" t="s">
        <v>8</v>
      </c>
      <c r="D41" s="4" t="s">
        <v>46</v>
      </c>
      <c r="E41" s="5" t="s">
        <v>16</v>
      </c>
      <c r="F41" s="5" t="s">
        <v>22</v>
      </c>
      <c r="G41" s="5" t="s">
        <v>15</v>
      </c>
      <c r="H41" s="5" t="s">
        <v>17</v>
      </c>
      <c r="I41" s="6" t="s">
        <v>1</v>
      </c>
      <c r="J41" s="7" t="s">
        <v>2</v>
      </c>
      <c r="K41" s="5" t="s">
        <v>3</v>
      </c>
      <c r="L41" s="43" t="s">
        <v>42</v>
      </c>
      <c r="M41" s="5" t="s">
        <v>44</v>
      </c>
    </row>
    <row r="42" spans="2:14" x14ac:dyDescent="0.3">
      <c r="B42" s="2"/>
      <c r="C42" s="8"/>
      <c r="D42" s="9" t="s">
        <v>4</v>
      </c>
      <c r="E42" s="6" t="s">
        <v>5</v>
      </c>
      <c r="F42" s="10" t="s">
        <v>6</v>
      </c>
      <c r="G42" s="10" t="s">
        <v>7</v>
      </c>
      <c r="H42" s="10"/>
      <c r="I42" s="10"/>
      <c r="J42" s="11"/>
      <c r="K42" s="2"/>
      <c r="L42" s="2"/>
      <c r="M42" s="2"/>
    </row>
    <row r="43" spans="2:14" x14ac:dyDescent="0.3">
      <c r="B43" s="12">
        <v>1</v>
      </c>
      <c r="C43" s="2">
        <v>2012</v>
      </c>
      <c r="D43" s="26">
        <v>833977</v>
      </c>
      <c r="E43" s="25">
        <v>23852017</v>
      </c>
      <c r="F43" s="28">
        <v>7029233</v>
      </c>
      <c r="G43" s="24">
        <v>18398479074</v>
      </c>
      <c r="H43" s="13">
        <f>D43/E43</f>
        <v>3.4964632131530012E-2</v>
      </c>
      <c r="I43" s="13">
        <f>F43/G43</f>
        <v>3.8205511291057928E-4</v>
      </c>
      <c r="J43" s="14">
        <f>H43/I43</f>
        <v>91.517246988691781</v>
      </c>
      <c r="K43" s="2"/>
      <c r="L43" s="42">
        <f>D43/F43*100</f>
        <v>11.864409673146415</v>
      </c>
      <c r="M43" s="41"/>
    </row>
    <row r="44" spans="2:14" x14ac:dyDescent="0.3">
      <c r="B44" s="12">
        <v>2</v>
      </c>
      <c r="C44" s="2">
        <v>2013</v>
      </c>
      <c r="D44" s="26">
        <v>1034111</v>
      </c>
      <c r="E44" s="25">
        <v>24957644</v>
      </c>
      <c r="F44" s="28">
        <v>7762185</v>
      </c>
      <c r="G44" s="24">
        <v>18856400725</v>
      </c>
      <c r="H44" s="13">
        <f t="shared" ref="H44:H54" si="14">D44/E44</f>
        <v>4.143464022485456E-2</v>
      </c>
      <c r="I44" s="13">
        <f t="shared" ref="I44:I54" si="15">F44/G44</f>
        <v>4.1164722330645103E-4</v>
      </c>
      <c r="J44" s="14">
        <f t="shared" ref="J44:J54" si="16">H44/I44</f>
        <v>100.65570196743077</v>
      </c>
      <c r="K44" s="15">
        <f>(J44-J43)/J43*100</f>
        <v>9.9855003066997572</v>
      </c>
      <c r="L44" s="42">
        <f t="shared" ref="L44:L54" si="17">D44/F44*100</f>
        <v>13.322421457360267</v>
      </c>
      <c r="M44" s="42">
        <f>(D44-D43)/D43*100</f>
        <v>23.997544296785165</v>
      </c>
    </row>
    <row r="45" spans="2:14" x14ac:dyDescent="0.3">
      <c r="B45" s="12">
        <v>3</v>
      </c>
      <c r="C45" s="2">
        <v>2014</v>
      </c>
      <c r="D45" s="26">
        <v>1005391</v>
      </c>
      <c r="E45" s="25">
        <v>25724432</v>
      </c>
      <c r="F45" s="28">
        <v>7104297</v>
      </c>
      <c r="G45" s="24">
        <v>18828143949</v>
      </c>
      <c r="H45" s="13">
        <f t="shared" si="14"/>
        <v>3.9083117559213745E-2</v>
      </c>
      <c r="I45" s="13">
        <f t="shared" si="15"/>
        <v>3.7732327834562383E-4</v>
      </c>
      <c r="J45" s="14">
        <f t="shared" si="16"/>
        <v>103.57992682183274</v>
      </c>
      <c r="K45" s="15">
        <f t="shared" ref="K45:K54" si="18">(J45-J44)/J44*100</f>
        <v>2.9051755610905814</v>
      </c>
      <c r="L45" s="42">
        <f t="shared" si="17"/>
        <v>14.151871747479024</v>
      </c>
      <c r="M45" s="42">
        <f t="shared" ref="M45:M54" si="19">(D45-D44)/D44*100</f>
        <v>-2.7772647230326339</v>
      </c>
    </row>
    <row r="46" spans="2:14" x14ac:dyDescent="0.3">
      <c r="B46" s="12">
        <v>4</v>
      </c>
      <c r="C46" s="2">
        <v>2015</v>
      </c>
      <c r="D46" s="26">
        <v>706850</v>
      </c>
      <c r="E46" s="25">
        <v>18330608</v>
      </c>
      <c r="F46" s="28">
        <v>5902401</v>
      </c>
      <c r="G46" s="24">
        <v>16408619861</v>
      </c>
      <c r="H46" s="13">
        <f t="shared" si="14"/>
        <v>3.8561186841156607E-2</v>
      </c>
      <c r="I46" s="13">
        <f t="shared" si="15"/>
        <v>3.5971343415839766E-4</v>
      </c>
      <c r="J46" s="14">
        <f t="shared" si="16"/>
        <v>107.19974062513445</v>
      </c>
      <c r="K46" s="15">
        <f t="shared" si="18"/>
        <v>3.4947058898082943</v>
      </c>
      <c r="L46" s="42">
        <f t="shared" si="17"/>
        <v>11.975635000061839</v>
      </c>
      <c r="M46" s="42">
        <f t="shared" si="19"/>
        <v>-29.694019540656324</v>
      </c>
    </row>
    <row r="47" spans="2:14" x14ac:dyDescent="0.3">
      <c r="B47" s="12">
        <v>5</v>
      </c>
      <c r="C47" s="2">
        <v>2016</v>
      </c>
      <c r="D47" s="26">
        <v>741363</v>
      </c>
      <c r="E47" s="25">
        <v>16797667</v>
      </c>
      <c r="F47" s="28">
        <v>5804503</v>
      </c>
      <c r="G47" s="24">
        <v>15925418587</v>
      </c>
      <c r="H47" s="13">
        <f t="shared" si="14"/>
        <v>4.4134878968609154E-2</v>
      </c>
      <c r="I47" s="13">
        <f t="shared" si="15"/>
        <v>3.6448040397118634E-4</v>
      </c>
      <c r="J47" s="14">
        <f t="shared" si="16"/>
        <v>121.08985418074272</v>
      </c>
      <c r="K47" s="15">
        <f t="shared" si="18"/>
        <v>12.95722683152793</v>
      </c>
      <c r="L47" s="42">
        <f t="shared" si="17"/>
        <v>12.772204614245181</v>
      </c>
      <c r="M47" s="42">
        <f t="shared" si="19"/>
        <v>4.8826483695267733</v>
      </c>
    </row>
    <row r="48" spans="2:14" x14ac:dyDescent="0.3">
      <c r="B48" s="12">
        <v>6</v>
      </c>
      <c r="C48" s="2">
        <v>2017</v>
      </c>
      <c r="D48" s="26">
        <v>1055478</v>
      </c>
      <c r="E48" s="25">
        <v>19092352</v>
      </c>
      <c r="F48" s="28">
        <v>7040867</v>
      </c>
      <c r="G48" s="24">
        <v>17564500633</v>
      </c>
      <c r="H48" s="13">
        <f t="shared" si="14"/>
        <v>5.528276453314919E-2</v>
      </c>
      <c r="I48" s="13">
        <f t="shared" si="15"/>
        <v>4.0085779534043187E-4</v>
      </c>
      <c r="J48" s="14">
        <f t="shared" si="16"/>
        <v>137.91116245151184</v>
      </c>
      <c r="K48" s="15">
        <f t="shared" si="18"/>
        <v>13.89159181384518</v>
      </c>
      <c r="L48" s="42">
        <f t="shared" si="17"/>
        <v>14.990739066651876</v>
      </c>
      <c r="M48" s="42">
        <f t="shared" si="19"/>
        <v>42.369932138507046</v>
      </c>
    </row>
    <row r="49" spans="2:13" x14ac:dyDescent="0.3">
      <c r="B49" s="12">
        <v>7</v>
      </c>
      <c r="C49" s="2">
        <v>2018</v>
      </c>
      <c r="D49" s="26">
        <v>1126408</v>
      </c>
      <c r="E49" s="25">
        <v>21627978</v>
      </c>
      <c r="F49" s="28">
        <v>7818744</v>
      </c>
      <c r="G49" s="24">
        <v>19328891567</v>
      </c>
      <c r="H49" s="13">
        <f t="shared" si="14"/>
        <v>5.2081059080049001E-2</v>
      </c>
      <c r="I49" s="13">
        <f t="shared" si="15"/>
        <v>4.0451072804137687E-4</v>
      </c>
      <c r="J49" s="14">
        <f t="shared" si="16"/>
        <v>128.75074866919647</v>
      </c>
      <c r="K49" s="15">
        <f t="shared" si="18"/>
        <v>-6.6422569569276755</v>
      </c>
      <c r="L49" s="42">
        <f t="shared" si="17"/>
        <v>14.406508257592268</v>
      </c>
      <c r="M49" s="42">
        <f t="shared" si="19"/>
        <v>6.7201779667600841</v>
      </c>
    </row>
    <row r="50" spans="2:13" x14ac:dyDescent="0.3">
      <c r="B50" s="12">
        <v>8</v>
      </c>
      <c r="C50" s="2">
        <v>2019</v>
      </c>
      <c r="D50" s="26">
        <v>1066211</v>
      </c>
      <c r="E50" s="25">
        <v>22329379</v>
      </c>
      <c r="F50" s="28">
        <v>7541875</v>
      </c>
      <c r="G50" s="24">
        <v>18762111637</v>
      </c>
      <c r="H50" s="13">
        <f t="shared" si="14"/>
        <v>4.7749245511932957E-2</v>
      </c>
      <c r="I50" s="13">
        <f t="shared" si="15"/>
        <v>4.0197367683960337E-4</v>
      </c>
      <c r="J50" s="14">
        <f t="shared" si="16"/>
        <v>118.78699592308377</v>
      </c>
      <c r="K50" s="15">
        <f t="shared" si="18"/>
        <v>-7.7387920840079154</v>
      </c>
      <c r="L50" s="42">
        <f t="shared" si="17"/>
        <v>14.137213889119085</v>
      </c>
      <c r="M50" s="42">
        <f t="shared" si="19"/>
        <v>-5.3441559363924975</v>
      </c>
    </row>
    <row r="51" spans="2:13" x14ac:dyDescent="0.3">
      <c r="B51" s="12">
        <v>9</v>
      </c>
      <c r="C51" s="2">
        <v>2020</v>
      </c>
      <c r="D51" s="26">
        <v>1033422</v>
      </c>
      <c r="E51" s="25">
        <v>20226568</v>
      </c>
      <c r="F51" s="28">
        <v>8450887</v>
      </c>
      <c r="G51" s="24">
        <v>17494364089</v>
      </c>
      <c r="H51" s="13">
        <f t="shared" si="14"/>
        <v>5.1092305921597775E-2</v>
      </c>
      <c r="I51" s="13">
        <f t="shared" si="15"/>
        <v>4.8306340013317187E-4</v>
      </c>
      <c r="J51" s="14">
        <f t="shared" si="16"/>
        <v>105.76728832594758</v>
      </c>
      <c r="K51" s="15">
        <f t="shared" si="18"/>
        <v>-10.9605495921175</v>
      </c>
      <c r="L51" s="42">
        <f t="shared" si="17"/>
        <v>12.228562516573705</v>
      </c>
      <c r="M51" s="42">
        <f t="shared" si="19"/>
        <v>-3.0752824722311063</v>
      </c>
    </row>
    <row r="52" spans="2:13" x14ac:dyDescent="0.3">
      <c r="B52" s="12">
        <v>10</v>
      </c>
      <c r="C52" s="2">
        <v>2021</v>
      </c>
      <c r="D52" s="26">
        <v>1135871</v>
      </c>
      <c r="E52" s="25">
        <v>26269228</v>
      </c>
      <c r="F52" s="28">
        <v>7566441</v>
      </c>
      <c r="G52" s="24">
        <v>22148212524</v>
      </c>
      <c r="H52" s="13">
        <f t="shared" si="14"/>
        <v>4.3239603386898161E-2</v>
      </c>
      <c r="I52" s="13">
        <f t="shared" si="15"/>
        <v>3.4162761404790286E-4</v>
      </c>
      <c r="J52" s="14">
        <f t="shared" si="16"/>
        <v>126.56940366897602</v>
      </c>
      <c r="K52" s="15">
        <f t="shared" si="18"/>
        <v>19.667815703964799</v>
      </c>
      <c r="L52" s="42">
        <f t="shared" si="17"/>
        <v>15.011958726698591</v>
      </c>
      <c r="M52" s="42">
        <f t="shared" si="19"/>
        <v>9.913568706685167</v>
      </c>
    </row>
    <row r="53" spans="2:13" x14ac:dyDescent="0.3">
      <c r="B53" s="12">
        <v>11</v>
      </c>
      <c r="C53" s="2">
        <v>2022</v>
      </c>
      <c r="D53" s="26">
        <v>1337436</v>
      </c>
      <c r="E53" s="25">
        <v>35380362</v>
      </c>
      <c r="F53" s="28">
        <v>8586902</v>
      </c>
      <c r="G53" s="24">
        <v>24718768681</v>
      </c>
      <c r="H53" s="13">
        <f t="shared" si="14"/>
        <v>3.7801648270303169E-2</v>
      </c>
      <c r="I53" s="13">
        <f t="shared" si="15"/>
        <v>3.4738388917407095E-4</v>
      </c>
      <c r="J53" s="14">
        <f t="shared" si="16"/>
        <v>108.81808123047728</v>
      </c>
      <c r="K53" s="15">
        <f t="shared" si="18"/>
        <v>-14.024971220473445</v>
      </c>
      <c r="L53" s="42">
        <f t="shared" si="17"/>
        <v>15.575302943948818</v>
      </c>
      <c r="M53" s="42">
        <f t="shared" si="19"/>
        <v>17.745412991440048</v>
      </c>
    </row>
    <row r="54" spans="2:13" x14ac:dyDescent="0.3">
      <c r="B54" s="12">
        <v>12</v>
      </c>
      <c r="C54" s="2">
        <v>2023</v>
      </c>
      <c r="D54" s="26">
        <v>1188732</v>
      </c>
      <c r="E54" s="25">
        <v>31126424</v>
      </c>
      <c r="F54" s="28">
        <v>8481492</v>
      </c>
      <c r="G54" s="24">
        <v>23651975102</v>
      </c>
      <c r="H54" s="13">
        <f t="shared" si="14"/>
        <v>3.8190445519857986E-2</v>
      </c>
      <c r="I54" s="13">
        <f t="shared" si="15"/>
        <v>3.5859550686246109E-4</v>
      </c>
      <c r="J54" s="14">
        <f t="shared" si="16"/>
        <v>106.5000670365507</v>
      </c>
      <c r="K54" s="15">
        <f t="shared" si="18"/>
        <v>-2.1301737429251357</v>
      </c>
      <c r="L54" s="42">
        <f t="shared" si="17"/>
        <v>14.015600085456661</v>
      </c>
      <c r="M54" s="42">
        <f t="shared" si="19"/>
        <v>-11.118588104402754</v>
      </c>
    </row>
    <row r="55" spans="2:13" x14ac:dyDescent="0.3">
      <c r="B55" s="16"/>
      <c r="D55" s="17"/>
      <c r="E55" s="17"/>
      <c r="F55" s="17"/>
      <c r="G55" s="17"/>
      <c r="H55" s="18">
        <f>AVERAGE(H43:H54)*100</f>
        <v>4.3634627329096016</v>
      </c>
      <c r="I55" s="18">
        <f>AVERAGE(I43:I54)*100</f>
        <v>3.8610267192760478E-2</v>
      </c>
      <c r="J55" s="19">
        <f>AVERAGE(J43:J54)</f>
        <v>113.09551815746467</v>
      </c>
      <c r="K55" s="20">
        <f>AVERAGE(K44:K54)</f>
        <v>1.9459338645895337</v>
      </c>
      <c r="L55" s="19">
        <f>AVERAGE(L43:L54)</f>
        <v>13.704368998194477</v>
      </c>
      <c r="M55" s="19">
        <f>AVERAGE(M43:M54)</f>
        <v>4.8745430629989972</v>
      </c>
    </row>
    <row r="58" spans="2:13" x14ac:dyDescent="0.3">
      <c r="B58" s="16">
        <v>4</v>
      </c>
      <c r="C58" s="21" t="s">
        <v>11</v>
      </c>
      <c r="D58" s="1" t="s">
        <v>18</v>
      </c>
      <c r="J58" s="1" t="str">
        <f>D58</f>
        <v>Spanyol</v>
      </c>
    </row>
    <row r="59" spans="2:13" ht="46.8" x14ac:dyDescent="0.3">
      <c r="B59" s="2"/>
      <c r="C59" s="3" t="s">
        <v>8</v>
      </c>
      <c r="D59" s="4" t="s">
        <v>46</v>
      </c>
      <c r="E59" s="5" t="s">
        <v>16</v>
      </c>
      <c r="F59" s="5" t="s">
        <v>22</v>
      </c>
      <c r="G59" s="5" t="s">
        <v>15</v>
      </c>
      <c r="H59" s="5" t="s">
        <v>17</v>
      </c>
      <c r="I59" s="6" t="s">
        <v>1</v>
      </c>
      <c r="J59" s="7" t="s">
        <v>2</v>
      </c>
      <c r="K59" s="5" t="s">
        <v>3</v>
      </c>
      <c r="L59" s="43" t="s">
        <v>42</v>
      </c>
      <c r="M59" s="5" t="s">
        <v>44</v>
      </c>
    </row>
    <row r="60" spans="2:13" x14ac:dyDescent="0.3">
      <c r="B60" s="2"/>
      <c r="C60" s="8"/>
      <c r="D60" s="9" t="s">
        <v>4</v>
      </c>
      <c r="E60" s="6" t="s">
        <v>5</v>
      </c>
      <c r="F60" s="10" t="s">
        <v>6</v>
      </c>
      <c r="G60" s="10" t="s">
        <v>7</v>
      </c>
      <c r="H60" s="10"/>
      <c r="I60" s="10"/>
      <c r="J60" s="11"/>
      <c r="K60" s="2"/>
      <c r="L60" s="2"/>
      <c r="M60" s="2"/>
    </row>
    <row r="61" spans="2:13" x14ac:dyDescent="0.3">
      <c r="B61" s="12">
        <v>1</v>
      </c>
      <c r="C61" s="2">
        <v>2012</v>
      </c>
      <c r="D61" s="26">
        <v>572143</v>
      </c>
      <c r="E61" s="27">
        <v>290680282</v>
      </c>
      <c r="F61" s="28">
        <v>7029233</v>
      </c>
      <c r="G61" s="24">
        <v>18398479074</v>
      </c>
      <c r="H61" s="13">
        <f>D61/E61</f>
        <v>1.9682896826142475E-3</v>
      </c>
      <c r="I61" s="13">
        <f>F61/G61</f>
        <v>3.8205511291057928E-4</v>
      </c>
      <c r="J61" s="14">
        <f>H61/I61</f>
        <v>5.1518475112645055</v>
      </c>
      <c r="K61" s="2"/>
      <c r="L61" s="42">
        <f>D61/F61*100</f>
        <v>8.1394797981515197</v>
      </c>
      <c r="M61" s="41"/>
    </row>
    <row r="62" spans="2:13" x14ac:dyDescent="0.3">
      <c r="B62" s="12">
        <v>2</v>
      </c>
      <c r="C62" s="2">
        <v>2013</v>
      </c>
      <c r="D62" s="26">
        <v>569324</v>
      </c>
      <c r="E62" s="27">
        <v>313106420</v>
      </c>
      <c r="F62" s="28">
        <v>7762185</v>
      </c>
      <c r="G62" s="24">
        <v>18856400725</v>
      </c>
      <c r="H62" s="13">
        <f t="shared" ref="H62:H72" si="20">D62/E62</f>
        <v>1.8183082927523491E-3</v>
      </c>
      <c r="I62" s="13">
        <f t="shared" ref="I62:I72" si="21">F62/G62</f>
        <v>4.1164722330645103E-4</v>
      </c>
      <c r="J62" s="14">
        <f t="shared" ref="J62:J72" si="22">H62/I62</f>
        <v>4.4171518470287561</v>
      </c>
      <c r="K62" s="15">
        <f>(J62-J61)/J61*100</f>
        <v>-14.26081930083021</v>
      </c>
      <c r="L62" s="42">
        <f t="shared" ref="L62:L72" si="23">D62/F62*100</f>
        <v>7.3345842697642478</v>
      </c>
      <c r="M62" s="42">
        <f>(D62-D61)/D61*100</f>
        <v>-0.49270899058452172</v>
      </c>
    </row>
    <row r="63" spans="2:13" x14ac:dyDescent="0.3">
      <c r="B63" s="12">
        <v>3</v>
      </c>
      <c r="C63" s="2">
        <v>2014</v>
      </c>
      <c r="D63" s="26">
        <v>554319</v>
      </c>
      <c r="E63" s="27">
        <v>319651825</v>
      </c>
      <c r="F63" s="28">
        <v>7104297</v>
      </c>
      <c r="G63" s="24">
        <v>18828143949</v>
      </c>
      <c r="H63" s="13">
        <f t="shared" si="20"/>
        <v>1.7341336937463129E-3</v>
      </c>
      <c r="I63" s="13">
        <f t="shared" si="21"/>
        <v>3.7732327834562383E-4</v>
      </c>
      <c r="J63" s="14">
        <f t="shared" si="22"/>
        <v>4.5958831412406687</v>
      </c>
      <c r="K63" s="15">
        <f t="shared" ref="K63:K72" si="24">(J63-J62)/J62*100</f>
        <v>4.0463017890620643</v>
      </c>
      <c r="L63" s="42">
        <f t="shared" si="23"/>
        <v>7.8025876451955769</v>
      </c>
      <c r="M63" s="42">
        <f t="shared" ref="M63:M72" si="25">(D63-D62)/D62*100</f>
        <v>-2.6355818479459852</v>
      </c>
    </row>
    <row r="64" spans="2:13" x14ac:dyDescent="0.3">
      <c r="B64" s="12">
        <v>4</v>
      </c>
      <c r="C64" s="2">
        <v>2015</v>
      </c>
      <c r="D64" s="26">
        <v>448080</v>
      </c>
      <c r="E64" s="27">
        <v>276958512</v>
      </c>
      <c r="F64" s="28">
        <v>5902401</v>
      </c>
      <c r="G64" s="24">
        <v>16408619861</v>
      </c>
      <c r="H64" s="13">
        <f t="shared" si="20"/>
        <v>1.6178596453464481E-3</v>
      </c>
      <c r="I64" s="13">
        <f t="shared" si="21"/>
        <v>3.5971343415839766E-4</v>
      </c>
      <c r="J64" s="14">
        <f t="shared" si="22"/>
        <v>4.4976347606579337</v>
      </c>
      <c r="K64" s="15">
        <f t="shared" si="24"/>
        <v>-2.1377475789389333</v>
      </c>
      <c r="L64" s="42">
        <f t="shared" si="23"/>
        <v>7.5914869220169896</v>
      </c>
      <c r="M64" s="42">
        <f t="shared" si="25"/>
        <v>-19.165678968247526</v>
      </c>
    </row>
    <row r="65" spans="2:13" x14ac:dyDescent="0.3">
      <c r="B65" s="12">
        <v>5</v>
      </c>
      <c r="C65" s="2">
        <v>2016</v>
      </c>
      <c r="D65" s="26">
        <v>479415</v>
      </c>
      <c r="E65" s="27">
        <v>283761066</v>
      </c>
      <c r="F65" s="28">
        <v>5804503</v>
      </c>
      <c r="G65" s="24">
        <v>15925418587</v>
      </c>
      <c r="H65" s="13">
        <f t="shared" si="20"/>
        <v>1.6895023928335539E-3</v>
      </c>
      <c r="I65" s="13">
        <f t="shared" si="21"/>
        <v>3.6448040397118634E-4</v>
      </c>
      <c r="J65" s="14">
        <f t="shared" si="22"/>
        <v>4.6353723668697313</v>
      </c>
      <c r="K65" s="15">
        <f t="shared" si="24"/>
        <v>3.0624453416410535</v>
      </c>
      <c r="L65" s="42">
        <f t="shared" si="23"/>
        <v>8.2593634631595503</v>
      </c>
      <c r="M65" s="42">
        <f t="shared" si="25"/>
        <v>6.9931708623460098</v>
      </c>
    </row>
    <row r="66" spans="2:13" x14ac:dyDescent="0.3">
      <c r="B66" s="12">
        <v>6</v>
      </c>
      <c r="C66" s="2">
        <v>2017</v>
      </c>
      <c r="D66" s="26">
        <v>584777</v>
      </c>
      <c r="E66" s="27">
        <v>311953395</v>
      </c>
      <c r="F66" s="28">
        <v>7040867</v>
      </c>
      <c r="G66" s="24">
        <v>17564500633</v>
      </c>
      <c r="H66" s="13">
        <f t="shared" si="20"/>
        <v>1.8745652695974025E-3</v>
      </c>
      <c r="I66" s="13">
        <f t="shared" si="21"/>
        <v>4.0085779534043187E-4</v>
      </c>
      <c r="J66" s="14">
        <f t="shared" si="22"/>
        <v>4.6763847214332257</v>
      </c>
      <c r="K66" s="15">
        <f t="shared" si="24"/>
        <v>0.88476936300998943</v>
      </c>
      <c r="L66" s="42">
        <f t="shared" si="23"/>
        <v>8.3054686304967849</v>
      </c>
      <c r="M66" s="42">
        <f t="shared" si="25"/>
        <v>21.977201380849575</v>
      </c>
    </row>
    <row r="67" spans="2:13" x14ac:dyDescent="0.3">
      <c r="B67" s="12">
        <v>7</v>
      </c>
      <c r="C67" s="2">
        <v>2018</v>
      </c>
      <c r="D67" s="26">
        <v>645463</v>
      </c>
      <c r="E67" s="27">
        <v>346064315</v>
      </c>
      <c r="F67" s="28">
        <v>7818744</v>
      </c>
      <c r="G67" s="24">
        <v>19328891567</v>
      </c>
      <c r="H67" s="13">
        <f t="shared" si="20"/>
        <v>1.8651533025010106E-3</v>
      </c>
      <c r="I67" s="13">
        <f t="shared" si="21"/>
        <v>4.0451072804137687E-4</v>
      </c>
      <c r="J67" s="14">
        <f t="shared" si="22"/>
        <v>4.6108871117757513</v>
      </c>
      <c r="K67" s="15">
        <f t="shared" si="24"/>
        <v>-1.4006035336930238</v>
      </c>
      <c r="L67" s="42">
        <f t="shared" si="23"/>
        <v>8.2553284773104227</v>
      </c>
      <c r="M67" s="42">
        <f t="shared" si="25"/>
        <v>10.377631131183341</v>
      </c>
    </row>
    <row r="68" spans="2:13" x14ac:dyDescent="0.3">
      <c r="B68" s="12">
        <v>8</v>
      </c>
      <c r="C68" s="2">
        <v>2019</v>
      </c>
      <c r="D68" s="26">
        <v>578805</v>
      </c>
      <c r="E68" s="27">
        <v>337202601</v>
      </c>
      <c r="F68" s="28">
        <v>7541875</v>
      </c>
      <c r="G68" s="24">
        <v>18762111637</v>
      </c>
      <c r="H68" s="13">
        <f t="shared" si="20"/>
        <v>1.7164903185310839E-3</v>
      </c>
      <c r="I68" s="13">
        <f t="shared" si="21"/>
        <v>4.0197367683960337E-4</v>
      </c>
      <c r="J68" s="14">
        <f t="shared" si="22"/>
        <v>4.2701560262016924</v>
      </c>
      <c r="K68" s="15">
        <f t="shared" si="24"/>
        <v>-7.3897078222510642</v>
      </c>
      <c r="L68" s="42">
        <f t="shared" si="23"/>
        <v>7.6745504267837914</v>
      </c>
      <c r="M68" s="42">
        <f t="shared" si="25"/>
        <v>-10.327160503390589</v>
      </c>
    </row>
    <row r="69" spans="2:13" x14ac:dyDescent="0.3">
      <c r="B69" s="12">
        <v>9</v>
      </c>
      <c r="C69" s="2">
        <v>2020</v>
      </c>
      <c r="D69" s="26">
        <v>662692</v>
      </c>
      <c r="E69" s="27">
        <v>312080513</v>
      </c>
      <c r="F69" s="28">
        <v>8450887</v>
      </c>
      <c r="G69" s="24">
        <v>17494364089</v>
      </c>
      <c r="H69" s="13">
        <f t="shared" si="20"/>
        <v>2.1234648508796829E-3</v>
      </c>
      <c r="I69" s="13">
        <f t="shared" si="21"/>
        <v>4.8306340013317187E-4</v>
      </c>
      <c r="J69" s="14">
        <f t="shared" si="22"/>
        <v>4.3958305479038193</v>
      </c>
      <c r="K69" s="15">
        <f t="shared" si="24"/>
        <v>2.9430896887839131</v>
      </c>
      <c r="L69" s="42">
        <f t="shared" si="23"/>
        <v>7.8416857307404539</v>
      </c>
      <c r="M69" s="42">
        <f t="shared" si="25"/>
        <v>14.493136721348296</v>
      </c>
    </row>
    <row r="70" spans="2:13" x14ac:dyDescent="0.3">
      <c r="B70" s="12">
        <v>10</v>
      </c>
      <c r="C70" s="2">
        <v>2021</v>
      </c>
      <c r="D70" s="26">
        <v>631084</v>
      </c>
      <c r="E70" s="27">
        <v>391558519</v>
      </c>
      <c r="F70" s="28">
        <v>7566441</v>
      </c>
      <c r="G70" s="24">
        <v>22148212524</v>
      </c>
      <c r="H70" s="13">
        <f t="shared" si="20"/>
        <v>1.6117233296614854E-3</v>
      </c>
      <c r="I70" s="13">
        <f t="shared" si="21"/>
        <v>3.4162761404790286E-4</v>
      </c>
      <c r="J70" s="14">
        <f t="shared" si="22"/>
        <v>4.7177782573380922</v>
      </c>
      <c r="K70" s="15">
        <f t="shared" si="24"/>
        <v>7.3239335758243858</v>
      </c>
      <c r="L70" s="42">
        <f t="shared" si="23"/>
        <v>8.3405659278913298</v>
      </c>
      <c r="M70" s="42">
        <f t="shared" si="25"/>
        <v>-4.7696365732497155</v>
      </c>
    </row>
    <row r="71" spans="2:13" x14ac:dyDescent="0.3">
      <c r="B71" s="12">
        <v>11</v>
      </c>
      <c r="C71" s="2">
        <v>2022</v>
      </c>
      <c r="D71" s="26">
        <v>643699</v>
      </c>
      <c r="E71" s="27">
        <v>424286055</v>
      </c>
      <c r="F71" s="28">
        <v>8586902</v>
      </c>
      <c r="G71" s="24">
        <v>24718768681</v>
      </c>
      <c r="H71" s="13">
        <f t="shared" si="20"/>
        <v>1.5171344719307354E-3</v>
      </c>
      <c r="I71" s="13">
        <f t="shared" si="21"/>
        <v>3.4738388917407095E-4</v>
      </c>
      <c r="J71" s="14">
        <f t="shared" si="22"/>
        <v>4.367313854243001</v>
      </c>
      <c r="K71" s="15">
        <f t="shared" si="24"/>
        <v>-7.4285899840666403</v>
      </c>
      <c r="L71" s="42">
        <f t="shared" si="23"/>
        <v>7.4962891156787395</v>
      </c>
      <c r="M71" s="42">
        <f t="shared" si="25"/>
        <v>1.9989415038251646</v>
      </c>
    </row>
    <row r="72" spans="2:13" x14ac:dyDescent="0.3">
      <c r="B72" s="12">
        <v>12</v>
      </c>
      <c r="C72" s="2">
        <v>2023</v>
      </c>
      <c r="D72" s="26">
        <v>786495</v>
      </c>
      <c r="E72" s="27">
        <v>420169591</v>
      </c>
      <c r="F72" s="28">
        <v>8481492</v>
      </c>
      <c r="G72" s="24">
        <v>23651975102</v>
      </c>
      <c r="H72" s="13">
        <f t="shared" si="20"/>
        <v>1.8718513115814704E-3</v>
      </c>
      <c r="I72" s="13">
        <f t="shared" si="21"/>
        <v>3.5859550686246109E-4</v>
      </c>
      <c r="J72" s="14">
        <f t="shared" si="22"/>
        <v>5.2199519396081469</v>
      </c>
      <c r="K72" s="15">
        <f t="shared" si="24"/>
        <v>19.523169477201129</v>
      </c>
      <c r="L72" s="42">
        <f t="shared" si="23"/>
        <v>9.2730736526073478</v>
      </c>
      <c r="M72" s="42">
        <f t="shared" si="25"/>
        <v>22.183660375423916</v>
      </c>
    </row>
    <row r="73" spans="2:13" x14ac:dyDescent="0.3">
      <c r="B73" s="16"/>
      <c r="D73" s="17"/>
      <c r="E73" s="17"/>
      <c r="F73" s="17"/>
      <c r="G73" s="17"/>
      <c r="H73" s="18">
        <f>AVERAGE(H61:H72)*100</f>
        <v>0.17840397134979816</v>
      </c>
      <c r="I73" s="18">
        <f>AVERAGE(I61:I72)*100</f>
        <v>3.8610267192760478E-2</v>
      </c>
      <c r="J73" s="19">
        <f>AVERAGE(J61:J72)</f>
        <v>4.6296826737971104</v>
      </c>
      <c r="K73" s="20">
        <f>AVERAGE(K62:K72)</f>
        <v>0.46965827415842382</v>
      </c>
      <c r="L73" s="19">
        <f>AVERAGE(L61:L72)</f>
        <v>8.0262053383163963</v>
      </c>
      <c r="M73" s="19">
        <f>AVERAGE(M61:M72)</f>
        <v>3.6939068265052692</v>
      </c>
    </row>
    <row r="76" spans="2:13" x14ac:dyDescent="0.3">
      <c r="B76" s="16">
        <v>5</v>
      </c>
      <c r="C76" s="21" t="s">
        <v>11</v>
      </c>
      <c r="D76" s="1" t="s">
        <v>19</v>
      </c>
      <c r="J76" s="1" t="str">
        <f>D76</f>
        <v>Cina</v>
      </c>
    </row>
    <row r="77" spans="2:13" ht="46.8" x14ac:dyDescent="0.3">
      <c r="B77" s="2"/>
      <c r="C77" s="3" t="s">
        <v>8</v>
      </c>
      <c r="D77" s="4" t="s">
        <v>46</v>
      </c>
      <c r="E77" s="5" t="s">
        <v>16</v>
      </c>
      <c r="F77" s="5" t="s">
        <v>22</v>
      </c>
      <c r="G77" s="5" t="s">
        <v>15</v>
      </c>
      <c r="H77" s="5" t="s">
        <v>17</v>
      </c>
      <c r="I77" s="6" t="s">
        <v>1</v>
      </c>
      <c r="J77" s="7" t="s">
        <v>2</v>
      </c>
      <c r="K77" s="5" t="s">
        <v>3</v>
      </c>
      <c r="L77" s="43" t="s">
        <v>42</v>
      </c>
      <c r="M77" s="5" t="s">
        <v>44</v>
      </c>
    </row>
    <row r="78" spans="2:13" x14ac:dyDescent="0.3">
      <c r="B78" s="2"/>
      <c r="C78" s="8"/>
      <c r="D78" s="9" t="s">
        <v>4</v>
      </c>
      <c r="E78" s="6" t="s">
        <v>5</v>
      </c>
      <c r="F78" s="10" t="s">
        <v>6</v>
      </c>
      <c r="G78" s="10" t="s">
        <v>7</v>
      </c>
      <c r="H78" s="10"/>
      <c r="I78" s="10"/>
      <c r="J78" s="11"/>
      <c r="K78" s="2"/>
      <c r="L78" s="2"/>
      <c r="M78" s="2"/>
    </row>
    <row r="79" spans="2:13" x14ac:dyDescent="0.3">
      <c r="B79" s="12">
        <v>1</v>
      </c>
      <c r="C79" s="2">
        <v>2012</v>
      </c>
      <c r="D79" s="26">
        <v>313144</v>
      </c>
      <c r="E79" s="25">
        <v>2048782200</v>
      </c>
      <c r="F79" s="28">
        <v>7029233</v>
      </c>
      <c r="G79" s="24">
        <v>18398479074</v>
      </c>
      <c r="H79" s="13">
        <f>D79/E79</f>
        <v>1.528439675042081E-4</v>
      </c>
      <c r="I79" s="13">
        <f>F79/G79</f>
        <v>3.8205511291057928E-4</v>
      </c>
      <c r="J79" s="14">
        <f>H79/I79</f>
        <v>0.40005738004606028</v>
      </c>
      <c r="K79" s="2"/>
      <c r="L79" s="42">
        <f>D79/F79*100</f>
        <v>4.4548814927603058</v>
      </c>
      <c r="M79" s="41"/>
    </row>
    <row r="80" spans="2:13" x14ac:dyDescent="0.3">
      <c r="B80" s="12">
        <v>2</v>
      </c>
      <c r="C80" s="2">
        <v>2013</v>
      </c>
      <c r="D80" s="26">
        <v>417936</v>
      </c>
      <c r="E80" s="25">
        <v>2209007300</v>
      </c>
      <c r="F80" s="28">
        <v>7762185</v>
      </c>
      <c r="G80" s="24">
        <v>18856400725</v>
      </c>
      <c r="H80" s="13">
        <f t="shared" ref="H80:H89" si="26">D80/E80</f>
        <v>1.8919629645406785E-4</v>
      </c>
      <c r="I80" s="13">
        <f t="shared" ref="I80:I90" si="27">F80/G80</f>
        <v>4.1164722330645103E-4</v>
      </c>
      <c r="J80" s="14">
        <f t="shared" ref="J80:J90" si="28">H80/I80</f>
        <v>0.45960785289500311</v>
      </c>
      <c r="K80" s="15">
        <f>(J80-J79)/J79*100</f>
        <v>14.88548288800135</v>
      </c>
      <c r="L80" s="42">
        <f t="shared" ref="L80:L90" si="29">D80/F80*100</f>
        <v>5.3842571389370386</v>
      </c>
      <c r="M80" s="42">
        <f>(D80-D79)/D79*100</f>
        <v>33.464476407020413</v>
      </c>
    </row>
    <row r="81" spans="2:13" x14ac:dyDescent="0.3">
      <c r="B81" s="12">
        <v>3</v>
      </c>
      <c r="C81" s="2">
        <v>2014</v>
      </c>
      <c r="D81" s="26">
        <v>382275</v>
      </c>
      <c r="E81" s="25">
        <v>2342292696</v>
      </c>
      <c r="F81" s="28">
        <v>7104297</v>
      </c>
      <c r="G81" s="24">
        <v>18828143949</v>
      </c>
      <c r="H81" s="13">
        <f t="shared" si="26"/>
        <v>1.6320547839850327E-4</v>
      </c>
      <c r="I81" s="13">
        <f t="shared" si="27"/>
        <v>3.7732327834562383E-4</v>
      </c>
      <c r="J81" s="14">
        <f t="shared" si="28"/>
        <v>0.43253487861676243</v>
      </c>
      <c r="K81" s="15">
        <f t="shared" ref="K81:K90" si="30">(J81-J80)/J80*100</f>
        <v>-5.8904507631259877</v>
      </c>
      <c r="L81" s="42">
        <f t="shared" si="29"/>
        <v>5.3808983492666478</v>
      </c>
      <c r="M81" s="42">
        <f t="shared" ref="M81:M90" si="31">(D81-D80)/D80*100</f>
        <v>-8.532646146778454</v>
      </c>
    </row>
    <row r="82" spans="2:13" x14ac:dyDescent="0.3">
      <c r="B82" s="12">
        <v>4</v>
      </c>
      <c r="C82" s="2">
        <v>2015</v>
      </c>
      <c r="D82" s="26">
        <v>339920</v>
      </c>
      <c r="E82" s="25">
        <v>2281855922</v>
      </c>
      <c r="F82" s="28">
        <v>5902401</v>
      </c>
      <c r="G82" s="24">
        <v>16408619861</v>
      </c>
      <c r="H82" s="13">
        <f t="shared" si="26"/>
        <v>1.4896646046875172E-4</v>
      </c>
      <c r="I82" s="13">
        <f t="shared" si="27"/>
        <v>3.5971343415839766E-4</v>
      </c>
      <c r="J82" s="14">
        <f t="shared" si="28"/>
        <v>0.41412537404192479</v>
      </c>
      <c r="K82" s="15">
        <f t="shared" si="30"/>
        <v>-4.2561896126644996</v>
      </c>
      <c r="L82" s="42">
        <f t="shared" si="29"/>
        <v>5.7590123070255652</v>
      </c>
      <c r="M82" s="42">
        <f t="shared" si="31"/>
        <v>-11.079720096788961</v>
      </c>
    </row>
    <row r="83" spans="2:13" x14ac:dyDescent="0.3">
      <c r="B83" s="12">
        <v>5</v>
      </c>
      <c r="C83" s="2">
        <v>2016</v>
      </c>
      <c r="D83" s="26">
        <v>359901</v>
      </c>
      <c r="E83" s="25">
        <v>2118980582</v>
      </c>
      <c r="F83" s="28">
        <v>5804503</v>
      </c>
      <c r="G83" s="24">
        <v>15925418587</v>
      </c>
      <c r="H83" s="13">
        <f t="shared" si="26"/>
        <v>1.6984629451408535E-4</v>
      </c>
      <c r="I83" s="13">
        <f t="shared" si="27"/>
        <v>3.6448040397118634E-4</v>
      </c>
      <c r="J83" s="14">
        <f t="shared" si="28"/>
        <v>0.46599568224664389</v>
      </c>
      <c r="K83" s="15">
        <f t="shared" si="30"/>
        <v>12.525266852996047</v>
      </c>
      <c r="L83" s="42">
        <f t="shared" si="29"/>
        <v>6.2003758116758663</v>
      </c>
      <c r="M83" s="42">
        <f t="shared" si="31"/>
        <v>5.8781477994822318</v>
      </c>
    </row>
    <row r="84" spans="2:13" x14ac:dyDescent="0.3">
      <c r="B84" s="12">
        <v>6</v>
      </c>
      <c r="C84" s="2">
        <v>2017</v>
      </c>
      <c r="D84" s="26">
        <v>416265</v>
      </c>
      <c r="E84" s="25">
        <v>2271796142</v>
      </c>
      <c r="F84" s="28">
        <v>7040867</v>
      </c>
      <c r="G84" s="24">
        <v>17564500633</v>
      </c>
      <c r="H84" s="13">
        <f t="shared" si="26"/>
        <v>1.8323166956060445E-4</v>
      </c>
      <c r="I84" s="13">
        <f t="shared" si="27"/>
        <v>4.0085779534043187E-4</v>
      </c>
      <c r="J84" s="14">
        <f t="shared" si="28"/>
        <v>0.45709893056961359</v>
      </c>
      <c r="K84" s="15">
        <f t="shared" si="30"/>
        <v>-1.9091918693618704</v>
      </c>
      <c r="L84" s="42">
        <f t="shared" si="29"/>
        <v>5.9121270150394833</v>
      </c>
      <c r="M84" s="42">
        <f t="shared" si="31"/>
        <v>15.660973434361116</v>
      </c>
    </row>
    <row r="85" spans="2:13" x14ac:dyDescent="0.3">
      <c r="B85" s="12">
        <v>7</v>
      </c>
      <c r="C85" s="2">
        <v>2018</v>
      </c>
      <c r="D85" s="26">
        <v>484760</v>
      </c>
      <c r="E85" s="25">
        <v>2494230195</v>
      </c>
      <c r="F85" s="28">
        <v>7818744</v>
      </c>
      <c r="G85" s="24">
        <v>19328891567</v>
      </c>
      <c r="H85" s="13">
        <f t="shared" si="26"/>
        <v>1.9435255052711764E-4</v>
      </c>
      <c r="I85" s="13">
        <f t="shared" si="27"/>
        <v>4.0451072804137687E-4</v>
      </c>
      <c r="J85" s="14">
        <f t="shared" si="28"/>
        <v>0.48046327836140251</v>
      </c>
      <c r="K85" s="15">
        <f t="shared" si="30"/>
        <v>5.1114422347638069</v>
      </c>
      <c r="L85" s="42">
        <f t="shared" si="29"/>
        <v>6.1999727833524156</v>
      </c>
      <c r="M85" s="42">
        <f t="shared" si="31"/>
        <v>16.454662294451854</v>
      </c>
    </row>
    <row r="86" spans="2:13" x14ac:dyDescent="0.3">
      <c r="B86" s="12">
        <v>8</v>
      </c>
      <c r="C86" s="2">
        <v>2019</v>
      </c>
      <c r="D86" s="26">
        <v>502838</v>
      </c>
      <c r="E86" s="25">
        <v>2498334248</v>
      </c>
      <c r="F86" s="28">
        <v>7541875</v>
      </c>
      <c r="G86" s="24">
        <v>18762111637</v>
      </c>
      <c r="H86" s="13">
        <f t="shared" si="26"/>
        <v>2.0126930589953629E-4</v>
      </c>
      <c r="I86" s="13">
        <f t="shared" si="27"/>
        <v>4.0197367683960337E-4</v>
      </c>
      <c r="J86" s="14">
        <f t="shared" si="28"/>
        <v>0.50070270143546569</v>
      </c>
      <c r="K86" s="15">
        <f t="shared" si="30"/>
        <v>4.2124807421471999</v>
      </c>
      <c r="L86" s="42">
        <f t="shared" si="29"/>
        <v>6.6672810143366208</v>
      </c>
      <c r="M86" s="42">
        <f t="shared" si="31"/>
        <v>3.7292680914266851</v>
      </c>
    </row>
    <row r="87" spans="2:13" x14ac:dyDescent="0.3">
      <c r="B87" s="12">
        <v>9</v>
      </c>
      <c r="C87" s="2">
        <v>2020</v>
      </c>
      <c r="D87" s="26">
        <v>579153</v>
      </c>
      <c r="E87" s="25">
        <v>2588402392</v>
      </c>
      <c r="F87" s="28">
        <v>8450887</v>
      </c>
      <c r="G87" s="24">
        <v>17494364089</v>
      </c>
      <c r="H87" s="13">
        <f t="shared" si="26"/>
        <v>2.2374921371962634E-4</v>
      </c>
      <c r="I87" s="13">
        <f t="shared" si="27"/>
        <v>4.8306340013317187E-4</v>
      </c>
      <c r="J87" s="14">
        <f t="shared" si="28"/>
        <v>0.46318809013049367</v>
      </c>
      <c r="K87" s="15">
        <f t="shared" si="30"/>
        <v>-7.4923924311615053</v>
      </c>
      <c r="L87" s="42">
        <f t="shared" si="29"/>
        <v>6.8531622775218732</v>
      </c>
      <c r="M87" s="42">
        <f t="shared" si="31"/>
        <v>15.176856164410804</v>
      </c>
    </row>
    <row r="88" spans="2:13" x14ac:dyDescent="0.3">
      <c r="B88" s="12">
        <v>10</v>
      </c>
      <c r="C88" s="2">
        <v>2021</v>
      </c>
      <c r="D88" s="26">
        <v>701942</v>
      </c>
      <c r="E88" s="25">
        <v>3361814264</v>
      </c>
      <c r="F88" s="28">
        <v>7566441</v>
      </c>
      <c r="G88" s="24">
        <v>22148212524</v>
      </c>
      <c r="H88" s="13">
        <f t="shared" si="26"/>
        <v>2.0879856674913555E-4</v>
      </c>
      <c r="I88" s="13">
        <f t="shared" si="27"/>
        <v>3.4162761404790286E-4</v>
      </c>
      <c r="J88" s="14">
        <f t="shared" si="28"/>
        <v>0.61118761529581134</v>
      </c>
      <c r="K88" s="15">
        <f t="shared" si="30"/>
        <v>31.952359812106106</v>
      </c>
      <c r="L88" s="42">
        <f t="shared" si="29"/>
        <v>9.277043196398413</v>
      </c>
      <c r="M88" s="42">
        <f t="shared" si="31"/>
        <v>21.201478711152323</v>
      </c>
    </row>
    <row r="89" spans="2:13" x14ac:dyDescent="0.3">
      <c r="B89" s="12">
        <v>11</v>
      </c>
      <c r="C89" s="2">
        <v>2022</v>
      </c>
      <c r="D89" s="26">
        <v>788739</v>
      </c>
      <c r="E89" s="25">
        <v>3593601450</v>
      </c>
      <c r="F89" s="28">
        <v>8586902</v>
      </c>
      <c r="G89" s="24">
        <v>24718768681</v>
      </c>
      <c r="H89" s="13">
        <f t="shared" si="26"/>
        <v>2.1948427252554677E-4</v>
      </c>
      <c r="I89" s="13">
        <f t="shared" si="27"/>
        <v>3.4738388917407095E-4</v>
      </c>
      <c r="J89" s="14">
        <f t="shared" si="28"/>
        <v>0.63182052871647476</v>
      </c>
      <c r="K89" s="15">
        <f t="shared" si="30"/>
        <v>3.375872302431588</v>
      </c>
      <c r="L89" s="42">
        <f t="shared" si="29"/>
        <v>9.1853732580155221</v>
      </c>
      <c r="M89" s="42">
        <f t="shared" si="31"/>
        <v>12.365266645962201</v>
      </c>
    </row>
    <row r="90" spans="2:13" x14ac:dyDescent="0.3">
      <c r="B90" s="12">
        <v>12</v>
      </c>
      <c r="C90" s="2">
        <v>2023</v>
      </c>
      <c r="D90" s="26">
        <v>832242</v>
      </c>
      <c r="E90" s="25">
        <v>3388716312</v>
      </c>
      <c r="F90" s="28">
        <v>8481492</v>
      </c>
      <c r="G90" s="24">
        <v>23651975102</v>
      </c>
      <c r="H90" s="13">
        <f>D90/E90</f>
        <v>2.4559211317067014E-4</v>
      </c>
      <c r="I90" s="13">
        <f t="shared" si="27"/>
        <v>3.5859550686246109E-4</v>
      </c>
      <c r="J90" s="14">
        <f t="shared" si="28"/>
        <v>0.68487225431094634</v>
      </c>
      <c r="K90" s="15">
        <f t="shared" si="30"/>
        <v>8.3966448039041452</v>
      </c>
      <c r="L90" s="42">
        <f t="shared" si="29"/>
        <v>9.8124480928591336</v>
      </c>
      <c r="M90" s="42">
        <f t="shared" si="31"/>
        <v>5.5155127361522629</v>
      </c>
    </row>
    <row r="91" spans="2:13" x14ac:dyDescent="0.3">
      <c r="B91" s="16"/>
      <c r="D91" s="69">
        <f>AVERAGE(D79:D90)</f>
        <v>509926.25</v>
      </c>
      <c r="E91" s="69">
        <f t="shared" ref="E91:G91" si="32">AVERAGE(E79:E90)</f>
        <v>2599817808.5833335</v>
      </c>
      <c r="F91" s="69">
        <f t="shared" si="32"/>
        <v>7424152.25</v>
      </c>
      <c r="G91" s="69">
        <f t="shared" si="32"/>
        <v>19340490535.75</v>
      </c>
      <c r="H91" s="18">
        <f>AVERAGE(H79:H90)*100</f>
        <v>1.9171134912432112E-2</v>
      </c>
      <c r="I91" s="18">
        <f>AVERAGE(I79:I90)*100</f>
        <v>3.8610267192760478E-2</v>
      </c>
      <c r="J91" s="19">
        <f>AVERAGE(J79:J90)</f>
        <v>0.5001378805555502</v>
      </c>
      <c r="K91" s="20">
        <f>AVERAGE(K80:K90)</f>
        <v>5.537393178185126</v>
      </c>
      <c r="L91" s="19">
        <f>AVERAGE(L79:L90)</f>
        <v>6.7572360614324056</v>
      </c>
      <c r="M91" s="19">
        <f>AVERAGE(M79:M90)</f>
        <v>9.9849341855320422</v>
      </c>
    </row>
    <row r="95" spans="2:13" x14ac:dyDescent="0.3">
      <c r="C95" s="71" t="s">
        <v>37</v>
      </c>
      <c r="D95" s="70" t="s">
        <v>38</v>
      </c>
      <c r="E95" s="70"/>
      <c r="F95" s="70"/>
      <c r="G95" s="70"/>
      <c r="H95" s="70"/>
    </row>
    <row r="96" spans="2:13" x14ac:dyDescent="0.3">
      <c r="C96" s="72"/>
      <c r="D96" s="35" t="s">
        <v>9</v>
      </c>
      <c r="E96" s="35" t="s">
        <v>23</v>
      </c>
      <c r="F96" s="35" t="s">
        <v>24</v>
      </c>
      <c r="G96" s="35" t="s">
        <v>18</v>
      </c>
      <c r="H96" s="35" t="s">
        <v>19</v>
      </c>
    </row>
    <row r="97" spans="2:8" x14ac:dyDescent="0.3">
      <c r="C97" s="33">
        <v>2012</v>
      </c>
      <c r="D97" s="34">
        <f>J7</f>
        <v>4.8419041069628683</v>
      </c>
      <c r="E97" s="34">
        <f>J25</f>
        <v>30.484823343240283</v>
      </c>
      <c r="F97" s="34">
        <f>J43</f>
        <v>91.517246988691781</v>
      </c>
      <c r="G97" s="34">
        <f>J61</f>
        <v>5.1518475112645055</v>
      </c>
      <c r="H97" s="34">
        <f>J79</f>
        <v>0.40005738004606028</v>
      </c>
    </row>
    <row r="98" spans="2:8" x14ac:dyDescent="0.3">
      <c r="C98" s="33">
        <v>2013</v>
      </c>
      <c r="D98" s="34">
        <f t="shared" ref="D98:D108" si="33">J8</f>
        <v>4.9897851676142499</v>
      </c>
      <c r="E98" s="34">
        <f t="shared" ref="E98:E108" si="34">J26</f>
        <v>28.175893653856875</v>
      </c>
      <c r="F98" s="34">
        <f t="shared" ref="F98:F108" si="35">J44</f>
        <v>100.65570196743077</v>
      </c>
      <c r="G98" s="34">
        <f t="shared" ref="G98:G108" si="36">J62</f>
        <v>4.4171518470287561</v>
      </c>
      <c r="H98" s="34">
        <f t="shared" ref="H98:H108" si="37">J80</f>
        <v>0.45960785289500311</v>
      </c>
    </row>
    <row r="99" spans="2:8" x14ac:dyDescent="0.3">
      <c r="C99" s="33">
        <v>2014</v>
      </c>
      <c r="D99" s="34">
        <f t="shared" si="33"/>
        <v>4.6947005502005377</v>
      </c>
      <c r="E99" s="34">
        <f t="shared" si="34"/>
        <v>27.695813504693952</v>
      </c>
      <c r="F99" s="34">
        <f t="shared" si="35"/>
        <v>103.57992682183274</v>
      </c>
      <c r="G99" s="34">
        <f t="shared" si="36"/>
        <v>4.5958831412406687</v>
      </c>
      <c r="H99" s="34">
        <f t="shared" si="37"/>
        <v>0.43253487861676243</v>
      </c>
    </row>
    <row r="100" spans="2:8" x14ac:dyDescent="0.3">
      <c r="C100" s="33">
        <v>2015</v>
      </c>
      <c r="D100" s="34">
        <f t="shared" si="33"/>
        <v>5.4567504256948265</v>
      </c>
      <c r="E100" s="34">
        <f t="shared" si="34"/>
        <v>25.957333763105588</v>
      </c>
      <c r="F100" s="34">
        <f t="shared" si="35"/>
        <v>107.19974062513445</v>
      </c>
      <c r="G100" s="34">
        <f t="shared" si="36"/>
        <v>4.4976347606579337</v>
      </c>
      <c r="H100" s="34">
        <f t="shared" si="37"/>
        <v>0.41412537404192479</v>
      </c>
    </row>
    <row r="101" spans="2:8" x14ac:dyDescent="0.3">
      <c r="C101" s="33">
        <v>2016</v>
      </c>
      <c r="D101" s="34">
        <f t="shared" si="33"/>
        <v>5.2970924911644524</v>
      </c>
      <c r="E101" s="34">
        <f t="shared" si="34"/>
        <v>25.405890404850542</v>
      </c>
      <c r="F101" s="34">
        <f t="shared" si="35"/>
        <v>121.08985418074272</v>
      </c>
      <c r="G101" s="34">
        <f t="shared" si="36"/>
        <v>4.6353723668697313</v>
      </c>
      <c r="H101" s="34">
        <f t="shared" si="37"/>
        <v>0.46599568224664389</v>
      </c>
    </row>
    <row r="102" spans="2:8" x14ac:dyDescent="0.3">
      <c r="C102" s="33">
        <v>2017</v>
      </c>
      <c r="D102" s="34">
        <f t="shared" si="33"/>
        <v>5.3010785309818065</v>
      </c>
      <c r="E102" s="34">
        <f t="shared" si="34"/>
        <v>21.691316342310071</v>
      </c>
      <c r="F102" s="34">
        <f t="shared" si="35"/>
        <v>137.91116245151184</v>
      </c>
      <c r="G102" s="34">
        <f t="shared" si="36"/>
        <v>4.6763847214332257</v>
      </c>
      <c r="H102" s="34">
        <f t="shared" si="37"/>
        <v>0.45709893056961359</v>
      </c>
    </row>
    <row r="103" spans="2:8" x14ac:dyDescent="0.3">
      <c r="C103" s="33">
        <v>2018</v>
      </c>
      <c r="D103" s="34">
        <f t="shared" si="33"/>
        <v>5.3126853505020577</v>
      </c>
      <c r="E103" s="34">
        <f t="shared" si="34"/>
        <v>22.356733140894459</v>
      </c>
      <c r="F103" s="34">
        <f t="shared" si="35"/>
        <v>128.75074866919647</v>
      </c>
      <c r="G103" s="34">
        <f t="shared" si="36"/>
        <v>4.6108871117757513</v>
      </c>
      <c r="H103" s="34">
        <f t="shared" si="37"/>
        <v>0.48046327836140251</v>
      </c>
    </row>
    <row r="104" spans="2:8" x14ac:dyDescent="0.3">
      <c r="C104" s="33">
        <v>2019</v>
      </c>
      <c r="D104" s="34">
        <f t="shared" si="33"/>
        <v>6.0966275412321007</v>
      </c>
      <c r="E104" s="34">
        <f t="shared" si="34"/>
        <v>22.103554677781112</v>
      </c>
      <c r="F104" s="34">
        <f t="shared" si="35"/>
        <v>118.78699592308377</v>
      </c>
      <c r="G104" s="34">
        <f t="shared" si="36"/>
        <v>4.2701560262016924</v>
      </c>
      <c r="H104" s="34">
        <f t="shared" si="37"/>
        <v>0.50070270143546569</v>
      </c>
    </row>
    <row r="105" spans="2:8" x14ac:dyDescent="0.3">
      <c r="C105" s="33">
        <v>2020</v>
      </c>
      <c r="D105" s="34">
        <f t="shared" si="33"/>
        <v>4.3079256041234233</v>
      </c>
      <c r="E105" s="34">
        <f t="shared" si="34"/>
        <v>21.31531278997635</v>
      </c>
      <c r="F105" s="34">
        <f t="shared" si="35"/>
        <v>105.76728832594758</v>
      </c>
      <c r="G105" s="34">
        <f t="shared" si="36"/>
        <v>4.3958305479038193</v>
      </c>
      <c r="H105" s="34">
        <f t="shared" si="37"/>
        <v>0.46318809013049367</v>
      </c>
    </row>
    <row r="106" spans="2:8" x14ac:dyDescent="0.3">
      <c r="C106" s="33">
        <v>2021</v>
      </c>
      <c r="D106" s="34">
        <f t="shared" si="33"/>
        <v>3.4929615410114319</v>
      </c>
      <c r="E106" s="34">
        <f t="shared" si="34"/>
        <v>20.674898183447581</v>
      </c>
      <c r="F106" s="34">
        <f t="shared" si="35"/>
        <v>126.56940366897602</v>
      </c>
      <c r="G106" s="34">
        <f t="shared" si="36"/>
        <v>4.7177782573380922</v>
      </c>
      <c r="H106" s="34">
        <f t="shared" si="37"/>
        <v>0.61118761529581134</v>
      </c>
    </row>
    <row r="107" spans="2:8" x14ac:dyDescent="0.3">
      <c r="C107" s="33">
        <v>2022</v>
      </c>
      <c r="D107" s="34">
        <f t="shared" si="33"/>
        <v>3.281542132911822</v>
      </c>
      <c r="E107" s="34">
        <f t="shared" si="34"/>
        <v>23.003322196459234</v>
      </c>
      <c r="F107" s="34">
        <f t="shared" si="35"/>
        <v>108.81808123047728</v>
      </c>
      <c r="G107" s="34">
        <f t="shared" si="36"/>
        <v>4.367313854243001</v>
      </c>
      <c r="H107" s="34">
        <f t="shared" si="37"/>
        <v>0.63182052871647476</v>
      </c>
    </row>
    <row r="108" spans="2:8" x14ac:dyDescent="0.3">
      <c r="C108" s="33">
        <v>2023</v>
      </c>
      <c r="D108" s="34">
        <f t="shared" si="33"/>
        <v>3.6055424408364245</v>
      </c>
      <c r="E108" s="34">
        <f t="shared" si="34"/>
        <v>20.615121418477376</v>
      </c>
      <c r="F108" s="34">
        <f t="shared" si="35"/>
        <v>106.5000670365507</v>
      </c>
      <c r="G108" s="34">
        <f t="shared" si="36"/>
        <v>5.2199519396081469</v>
      </c>
      <c r="H108" s="34">
        <f t="shared" si="37"/>
        <v>0.68487225431094634</v>
      </c>
    </row>
    <row r="109" spans="2:8" x14ac:dyDescent="0.3">
      <c r="C109" s="35" t="s">
        <v>39</v>
      </c>
      <c r="D109" s="36">
        <f>AVERAGE(D97:D108)</f>
        <v>4.7232163236030003</v>
      </c>
      <c r="E109" s="36">
        <f t="shared" ref="E109:H109" si="38">AVERAGE(E97:E108)</f>
        <v>24.12333445159112</v>
      </c>
      <c r="F109" s="36">
        <f t="shared" si="38"/>
        <v>113.09551815746467</v>
      </c>
      <c r="G109" s="36">
        <f t="shared" si="38"/>
        <v>4.6296826737971104</v>
      </c>
      <c r="H109" s="36">
        <f t="shared" si="38"/>
        <v>0.5001378805555502</v>
      </c>
    </row>
    <row r="110" spans="2:8" x14ac:dyDescent="0.3">
      <c r="C110" s="21" t="s">
        <v>45</v>
      </c>
      <c r="D110" s="45">
        <f>L19</f>
        <v>4.5847390154803334</v>
      </c>
      <c r="E110" s="45">
        <f>L37</f>
        <v>30.31948451046657</v>
      </c>
      <c r="F110" s="45">
        <f>L55</f>
        <v>13.704368998194477</v>
      </c>
      <c r="G110" s="45">
        <f>L73</f>
        <v>8.0262053383163963</v>
      </c>
      <c r="H110" s="45">
        <f>L91</f>
        <v>6.7572360614324056</v>
      </c>
    </row>
    <row r="112" spans="2:8" x14ac:dyDescent="0.3">
      <c r="B112" s="78"/>
      <c r="C112" s="2" t="s">
        <v>41</v>
      </c>
      <c r="D112" s="2" t="s">
        <v>43</v>
      </c>
    </row>
    <row r="113" spans="2:4" x14ac:dyDescent="0.3">
      <c r="B113" s="79"/>
      <c r="C113" s="44" t="s">
        <v>9</v>
      </c>
      <c r="D113" s="42">
        <f>K19</f>
        <v>-1.7217621316980887</v>
      </c>
    </row>
    <row r="114" spans="2:4" x14ac:dyDescent="0.3">
      <c r="B114" s="79"/>
      <c r="C114" s="44" t="s">
        <v>23</v>
      </c>
      <c r="D114" s="42">
        <f>K37</f>
        <v>-3.2777802905611226</v>
      </c>
    </row>
    <row r="115" spans="2:4" x14ac:dyDescent="0.3">
      <c r="B115" s="79"/>
      <c r="C115" s="44" t="s">
        <v>24</v>
      </c>
      <c r="D115" s="42">
        <f>K55</f>
        <v>1.9459338645895337</v>
      </c>
    </row>
    <row r="116" spans="2:4" x14ac:dyDescent="0.3">
      <c r="B116" s="79"/>
      <c r="C116" s="44" t="s">
        <v>18</v>
      </c>
      <c r="D116" s="42">
        <f>K73</f>
        <v>0.46965827415842382</v>
      </c>
    </row>
    <row r="117" spans="2:4" x14ac:dyDescent="0.3">
      <c r="B117" s="79"/>
      <c r="C117" s="44" t="s">
        <v>19</v>
      </c>
      <c r="D117" s="42">
        <f>K91</f>
        <v>5.537393178185126</v>
      </c>
    </row>
  </sheetData>
  <mergeCells count="2">
    <mergeCell ref="C95:C96"/>
    <mergeCell ref="D95:H9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D8D35-7E6B-4D86-8C6B-5BAD83CBAACA}">
  <dimension ref="B2:H63"/>
  <sheetViews>
    <sheetView showGridLines="0" zoomScale="83" workbookViewId="0">
      <selection activeCell="J12" sqref="J12"/>
    </sheetView>
  </sheetViews>
  <sheetFormatPr defaultRowHeight="13.2" x14ac:dyDescent="0.25"/>
  <cols>
    <col min="1" max="1" width="8.88671875" style="50"/>
    <col min="2" max="4" width="14.21875" style="50" customWidth="1"/>
    <col min="5" max="5" width="15.6640625" style="50" customWidth="1"/>
    <col min="6" max="6" width="14.21875" style="50" customWidth="1"/>
    <col min="7" max="7" width="18.109375" style="50" customWidth="1"/>
    <col min="8" max="8" width="14.21875" style="50" customWidth="1"/>
    <col min="9" max="16384" width="8.88671875" style="50"/>
  </cols>
  <sheetData>
    <row r="2" spans="2:8" ht="52.8" x14ac:dyDescent="0.25">
      <c r="B2" s="75" t="s">
        <v>41</v>
      </c>
      <c r="C2" s="73" t="s">
        <v>37</v>
      </c>
      <c r="D2" s="49" t="s">
        <v>54</v>
      </c>
      <c r="E2" s="49" t="s">
        <v>52</v>
      </c>
      <c r="F2" s="49" t="s">
        <v>55</v>
      </c>
      <c r="G2" s="49" t="s">
        <v>52</v>
      </c>
      <c r="H2" s="49" t="s">
        <v>53</v>
      </c>
    </row>
    <row r="3" spans="2:8" x14ac:dyDescent="0.25">
      <c r="B3" s="76"/>
      <c r="C3" s="74"/>
      <c r="D3" s="51" t="s">
        <v>48</v>
      </c>
      <c r="E3" s="51" t="s">
        <v>49</v>
      </c>
      <c r="F3" s="51" t="s">
        <v>50</v>
      </c>
      <c r="G3" s="51" t="s">
        <v>51</v>
      </c>
      <c r="H3" s="51" t="s">
        <v>2</v>
      </c>
    </row>
    <row r="4" spans="2:8" x14ac:dyDescent="0.25">
      <c r="B4" s="52" t="str">
        <f>'RCA Negara Ex di Dunia'!D4</f>
        <v>Indonesia</v>
      </c>
      <c r="C4" s="53">
        <v>2012</v>
      </c>
      <c r="D4" s="55">
        <f>'RCA Negara Ex di Dunia'!D7</f>
        <v>351535</v>
      </c>
      <c r="E4" s="55">
        <f>'RCA Negara Ex di Dunia'!E7</f>
        <v>190031839</v>
      </c>
      <c r="F4" s="55">
        <f>'RCA Negara Ex di Dunia'!F7</f>
        <v>7029233</v>
      </c>
      <c r="G4" s="55">
        <f>'RCA Negara Ex di Dunia'!G7</f>
        <v>18398479074</v>
      </c>
      <c r="H4" s="54">
        <f>'RCA Negara Ex di Dunia'!J7</f>
        <v>4.8419041069628683</v>
      </c>
    </row>
    <row r="5" spans="2:8" x14ac:dyDescent="0.25">
      <c r="B5" s="52"/>
      <c r="C5" s="53">
        <v>2013</v>
      </c>
      <c r="D5" s="55">
        <f>'RCA Negara Ex di Dunia'!D8</f>
        <v>374967</v>
      </c>
      <c r="E5" s="55">
        <f>'RCA Negara Ex di Dunia'!E8</f>
        <v>182551754</v>
      </c>
      <c r="F5" s="55">
        <f>'RCA Negara Ex di Dunia'!F8</f>
        <v>7762185</v>
      </c>
      <c r="G5" s="55">
        <f>'RCA Negara Ex di Dunia'!G8</f>
        <v>18856400725</v>
      </c>
      <c r="H5" s="54">
        <f>'RCA Negara Ex di Dunia'!J8</f>
        <v>4.9897851676142499</v>
      </c>
    </row>
    <row r="6" spans="2:8" x14ac:dyDescent="0.25">
      <c r="B6" s="52"/>
      <c r="C6" s="53">
        <v>2014</v>
      </c>
      <c r="D6" s="55">
        <f>'RCA Negara Ex di Dunia'!D9</f>
        <v>311834</v>
      </c>
      <c r="E6" s="55">
        <f>'RCA Negara Ex di Dunia'!E9</f>
        <v>176036194</v>
      </c>
      <c r="F6" s="55">
        <f>'RCA Negara Ex di Dunia'!F9</f>
        <v>7104297</v>
      </c>
      <c r="G6" s="55">
        <f>'RCA Negara Ex di Dunia'!G9</f>
        <v>18828143949</v>
      </c>
      <c r="H6" s="54">
        <f>'RCA Negara Ex di Dunia'!J9</f>
        <v>4.6947005502005377</v>
      </c>
    </row>
    <row r="7" spans="2:8" x14ac:dyDescent="0.25">
      <c r="B7" s="52"/>
      <c r="C7" s="53">
        <v>2015</v>
      </c>
      <c r="D7" s="55">
        <f>'RCA Negara Ex di Dunia'!D10</f>
        <v>294984</v>
      </c>
      <c r="E7" s="55">
        <f>'RCA Negara Ex di Dunia'!E10</f>
        <v>150282258</v>
      </c>
      <c r="F7" s="55">
        <f>'RCA Negara Ex di Dunia'!F10</f>
        <v>5902401</v>
      </c>
      <c r="G7" s="55">
        <f>'RCA Negara Ex di Dunia'!G10</f>
        <v>16408619861</v>
      </c>
      <c r="H7" s="54">
        <f>'RCA Negara Ex di Dunia'!J10</f>
        <v>5.4567504256948265</v>
      </c>
    </row>
    <row r="8" spans="2:8" x14ac:dyDescent="0.25">
      <c r="B8" s="52"/>
      <c r="C8" s="53">
        <v>2016</v>
      </c>
      <c r="D8" s="55">
        <f>'RCA Negara Ex di Dunia'!D11</f>
        <v>278973</v>
      </c>
      <c r="E8" s="55">
        <f>'RCA Negara Ex di Dunia'!E11</f>
        <v>144494206</v>
      </c>
      <c r="F8" s="55">
        <f>'RCA Negara Ex di Dunia'!F11</f>
        <v>5804503</v>
      </c>
      <c r="G8" s="55">
        <f>'RCA Negara Ex di Dunia'!G11</f>
        <v>15925418587</v>
      </c>
      <c r="H8" s="54">
        <f>'RCA Negara Ex di Dunia'!J11</f>
        <v>5.2970924911644524</v>
      </c>
    </row>
    <row r="9" spans="2:8" x14ac:dyDescent="0.25">
      <c r="B9" s="52"/>
      <c r="C9" s="53">
        <v>2017</v>
      </c>
      <c r="D9" s="55">
        <f>'RCA Negara Ex di Dunia'!D12</f>
        <v>358719</v>
      </c>
      <c r="E9" s="55">
        <f>'RCA Negara Ex di Dunia'!E12</f>
        <v>168810637</v>
      </c>
      <c r="F9" s="55">
        <f>'RCA Negara Ex di Dunia'!F12</f>
        <v>7040867</v>
      </c>
      <c r="G9" s="55">
        <f>'RCA Negara Ex di Dunia'!G12</f>
        <v>17564500633</v>
      </c>
      <c r="H9" s="54">
        <f>'RCA Negara Ex di Dunia'!J12</f>
        <v>5.3010785309818065</v>
      </c>
    </row>
    <row r="10" spans="2:8" x14ac:dyDescent="0.25">
      <c r="B10" s="52"/>
      <c r="C10" s="53">
        <v>2018</v>
      </c>
      <c r="D10" s="55">
        <f>'RCA Negara Ex di Dunia'!D13</f>
        <v>387289</v>
      </c>
      <c r="E10" s="55">
        <f>'RCA Negara Ex di Dunia'!E13</f>
        <v>180215036</v>
      </c>
      <c r="F10" s="55">
        <f>'RCA Negara Ex di Dunia'!F13</f>
        <v>7818744</v>
      </c>
      <c r="G10" s="55">
        <f>'RCA Negara Ex di Dunia'!G13</f>
        <v>19328891567</v>
      </c>
      <c r="H10" s="54">
        <f>'RCA Negara Ex di Dunia'!J13</f>
        <v>5.3126853505020577</v>
      </c>
    </row>
    <row r="11" spans="2:8" x14ac:dyDescent="0.25">
      <c r="B11" s="52"/>
      <c r="C11" s="53">
        <v>2019</v>
      </c>
      <c r="D11" s="55">
        <f>'RCA Negara Ex di Dunia'!D14</f>
        <v>410938</v>
      </c>
      <c r="E11" s="55">
        <f>'RCA Negara Ex di Dunia'!E14</f>
        <v>167682996</v>
      </c>
      <c r="F11" s="55">
        <f>'RCA Negara Ex di Dunia'!F14</f>
        <v>7541875</v>
      </c>
      <c r="G11" s="55">
        <f>'RCA Negara Ex di Dunia'!G14</f>
        <v>18762111637</v>
      </c>
      <c r="H11" s="54">
        <f>'RCA Negara Ex di Dunia'!J14</f>
        <v>6.0966275412321007</v>
      </c>
    </row>
    <row r="12" spans="2:8" x14ac:dyDescent="0.25">
      <c r="B12" s="52"/>
      <c r="C12" s="53">
        <v>2020</v>
      </c>
      <c r="D12" s="55">
        <f>'RCA Negara Ex di Dunia'!D15</f>
        <v>339841</v>
      </c>
      <c r="E12" s="55">
        <f>'RCA Negara Ex di Dunia'!E15</f>
        <v>163306490</v>
      </c>
      <c r="F12" s="55">
        <f>'RCA Negara Ex di Dunia'!F15</f>
        <v>8450887</v>
      </c>
      <c r="G12" s="55">
        <f>'RCA Negara Ex di Dunia'!G15</f>
        <v>17494364089</v>
      </c>
      <c r="H12" s="54">
        <f>'RCA Negara Ex di Dunia'!J15</f>
        <v>4.3079256041234233</v>
      </c>
    </row>
    <row r="13" spans="2:8" x14ac:dyDescent="0.25">
      <c r="B13" s="52"/>
      <c r="C13" s="53">
        <v>2021</v>
      </c>
      <c r="D13" s="55">
        <f>'RCA Negara Ex di Dunia'!D16</f>
        <v>276352</v>
      </c>
      <c r="E13" s="55">
        <f>'RCA Negara Ex di Dunia'!E16</f>
        <v>231587887</v>
      </c>
      <c r="F13" s="55">
        <f>'RCA Negara Ex di Dunia'!F16</f>
        <v>7566441</v>
      </c>
      <c r="G13" s="55">
        <f>'RCA Negara Ex di Dunia'!G16</f>
        <v>22148212524</v>
      </c>
      <c r="H13" s="54">
        <f>'RCA Negara Ex di Dunia'!J16</f>
        <v>3.4929615410114319</v>
      </c>
    </row>
    <row r="14" spans="2:8" x14ac:dyDescent="0.25">
      <c r="B14" s="52"/>
      <c r="C14" s="53">
        <v>2022</v>
      </c>
      <c r="D14" s="55">
        <f>'RCA Negara Ex di Dunia'!D17</f>
        <v>332843</v>
      </c>
      <c r="E14" s="55">
        <f>'RCA Negara Ex di Dunia'!E17</f>
        <v>291979103</v>
      </c>
      <c r="F14" s="55">
        <f>'RCA Negara Ex di Dunia'!F17</f>
        <v>8586902</v>
      </c>
      <c r="G14" s="55">
        <f>'RCA Negara Ex di Dunia'!G17</f>
        <v>24718768681</v>
      </c>
      <c r="H14" s="54">
        <f>'RCA Negara Ex di Dunia'!J17</f>
        <v>3.281542132911822</v>
      </c>
    </row>
    <row r="15" spans="2:8" x14ac:dyDescent="0.25">
      <c r="B15" s="56"/>
      <c r="C15" s="57">
        <v>2023</v>
      </c>
      <c r="D15" s="59">
        <f>'RCA Negara Ex di Dunia'!D18</f>
        <v>334607</v>
      </c>
      <c r="E15" s="59">
        <f>'RCA Negara Ex di Dunia'!E18</f>
        <v>258797196</v>
      </c>
      <c r="F15" s="59">
        <f>'RCA Negara Ex di Dunia'!F18</f>
        <v>8481492</v>
      </c>
      <c r="G15" s="59">
        <f>'RCA Negara Ex di Dunia'!G18</f>
        <v>23651975102</v>
      </c>
      <c r="H15" s="58">
        <f>'RCA Negara Ex di Dunia'!J18</f>
        <v>3.6055424408364245</v>
      </c>
    </row>
    <row r="16" spans="2:8" x14ac:dyDescent="0.25">
      <c r="B16" s="52" t="str">
        <f>'RCA Negara Ex di Dunia'!D22</f>
        <v>Thailand</v>
      </c>
      <c r="C16" s="53">
        <v>2012</v>
      </c>
      <c r="D16" s="55">
        <f>'RCA Negara Ex di Dunia'!D25</f>
        <v>2673478</v>
      </c>
      <c r="E16" s="55">
        <f>'RCA Negara Ex di Dunia'!E25</f>
        <v>229544513</v>
      </c>
      <c r="F16" s="55">
        <f>F4</f>
        <v>7029233</v>
      </c>
      <c r="G16" s="55">
        <f>G4</f>
        <v>18398479074</v>
      </c>
      <c r="H16" s="54">
        <f>'RCA Negara Ex di Dunia'!J25</f>
        <v>30.484823343240283</v>
      </c>
    </row>
    <row r="17" spans="2:8" x14ac:dyDescent="0.25">
      <c r="B17" s="52"/>
      <c r="C17" s="53">
        <v>2013</v>
      </c>
      <c r="D17" s="55">
        <f>'RCA Negara Ex di Dunia'!D26</f>
        <v>2650582</v>
      </c>
      <c r="E17" s="55">
        <f>'RCA Negara Ex di Dunia'!E26</f>
        <v>228527440</v>
      </c>
      <c r="F17" s="55">
        <f t="shared" ref="F17:G17" si="0">F5</f>
        <v>7762185</v>
      </c>
      <c r="G17" s="55">
        <f t="shared" si="0"/>
        <v>18856400725</v>
      </c>
      <c r="H17" s="54">
        <f>'RCA Negara Ex di Dunia'!J26</f>
        <v>28.175893653856875</v>
      </c>
    </row>
    <row r="18" spans="2:8" x14ac:dyDescent="0.25">
      <c r="B18" s="52"/>
      <c r="C18" s="53">
        <v>2014</v>
      </c>
      <c r="D18" s="55">
        <f>'RCA Negara Ex di Dunia'!D27</f>
        <v>2378198</v>
      </c>
      <c r="E18" s="55">
        <f>'RCA Negara Ex di Dunia'!E27</f>
        <v>227572764</v>
      </c>
      <c r="F18" s="55">
        <f t="shared" ref="F18:G18" si="1">F6</f>
        <v>7104297</v>
      </c>
      <c r="G18" s="55">
        <f t="shared" si="1"/>
        <v>18828143949</v>
      </c>
      <c r="H18" s="54">
        <f>'RCA Negara Ex di Dunia'!J27</f>
        <v>27.695813504693952</v>
      </c>
    </row>
    <row r="19" spans="2:8" x14ac:dyDescent="0.25">
      <c r="B19" s="52"/>
      <c r="C19" s="53">
        <v>2015</v>
      </c>
      <c r="D19" s="55">
        <f>'RCA Negara Ex di Dunia'!D28</f>
        <v>1971816</v>
      </c>
      <c r="E19" s="55">
        <f>'RCA Negara Ex di Dunia'!E28</f>
        <v>211178474</v>
      </c>
      <c r="F19" s="55">
        <f t="shared" ref="F19:G19" si="2">F7</f>
        <v>5902401</v>
      </c>
      <c r="G19" s="55">
        <f t="shared" si="2"/>
        <v>16408619861</v>
      </c>
      <c r="H19" s="54">
        <f>'RCA Negara Ex di Dunia'!J28</f>
        <v>25.957333763105588</v>
      </c>
    </row>
    <row r="20" spans="2:8" x14ac:dyDescent="0.25">
      <c r="B20" s="52"/>
      <c r="C20" s="53">
        <v>2016</v>
      </c>
      <c r="D20" s="55">
        <f>'RCA Negara Ex di Dunia'!D29</f>
        <v>1977545</v>
      </c>
      <c r="E20" s="55">
        <f>'RCA Negara Ex di Dunia'!E29</f>
        <v>213558947</v>
      </c>
      <c r="F20" s="55">
        <f t="shared" ref="F20:G20" si="3">F8</f>
        <v>5804503</v>
      </c>
      <c r="G20" s="55">
        <f t="shared" si="3"/>
        <v>15925418587</v>
      </c>
      <c r="H20" s="54">
        <f>'RCA Negara Ex di Dunia'!J29</f>
        <v>25.405890404850542</v>
      </c>
    </row>
    <row r="21" spans="2:8" x14ac:dyDescent="0.25">
      <c r="B21" s="52"/>
      <c r="C21" s="53">
        <v>2017</v>
      </c>
      <c r="D21" s="55">
        <f>'RCA Negara Ex di Dunia'!D30</f>
        <v>2050933</v>
      </c>
      <c r="E21" s="55">
        <f>'RCA Negara Ex di Dunia'!E30</f>
        <v>235871371</v>
      </c>
      <c r="F21" s="55">
        <f t="shared" ref="F21:G21" si="4">F9</f>
        <v>7040867</v>
      </c>
      <c r="G21" s="55">
        <f t="shared" si="4"/>
        <v>17564500633</v>
      </c>
      <c r="H21" s="54">
        <f>'RCA Negara Ex di Dunia'!J30</f>
        <v>21.691316342310071</v>
      </c>
    </row>
    <row r="22" spans="2:8" x14ac:dyDescent="0.25">
      <c r="B22" s="52"/>
      <c r="C22" s="53">
        <v>2018</v>
      </c>
      <c r="D22" s="55">
        <f>'RCA Negara Ex di Dunia'!D31</f>
        <v>2260173</v>
      </c>
      <c r="E22" s="55">
        <f>'RCA Negara Ex di Dunia'!E31</f>
        <v>249921314</v>
      </c>
      <c r="F22" s="55">
        <f t="shared" ref="F22:G22" si="5">F10</f>
        <v>7818744</v>
      </c>
      <c r="G22" s="55">
        <f t="shared" si="5"/>
        <v>19328891567</v>
      </c>
      <c r="H22" s="54">
        <f>'RCA Negara Ex di Dunia'!J31</f>
        <v>22.356733140894459</v>
      </c>
    </row>
    <row r="23" spans="2:8" x14ac:dyDescent="0.25">
      <c r="B23" s="52"/>
      <c r="C23" s="53">
        <v>2019</v>
      </c>
      <c r="D23" s="55">
        <f>'RCA Negara Ex di Dunia'!D32</f>
        <v>2180217</v>
      </c>
      <c r="E23" s="55">
        <f>'RCA Negara Ex di Dunia'!E32</f>
        <v>245380465</v>
      </c>
      <c r="F23" s="55">
        <f t="shared" ref="F23:G23" si="6">F11</f>
        <v>7541875</v>
      </c>
      <c r="G23" s="55">
        <f t="shared" si="6"/>
        <v>18762111637</v>
      </c>
      <c r="H23" s="54">
        <f>'RCA Negara Ex di Dunia'!J32</f>
        <v>22.103554677781112</v>
      </c>
    </row>
    <row r="24" spans="2:8" x14ac:dyDescent="0.25">
      <c r="B24" s="52"/>
      <c r="C24" s="53">
        <v>2020</v>
      </c>
      <c r="D24" s="55">
        <f>'RCA Negara Ex di Dunia'!D33</f>
        <v>2360792</v>
      </c>
      <c r="E24" s="55">
        <f>'RCA Negara Ex di Dunia'!E33</f>
        <v>229277734</v>
      </c>
      <c r="F24" s="55">
        <f t="shared" ref="F24:G24" si="7">F12</f>
        <v>8450887</v>
      </c>
      <c r="G24" s="55">
        <f t="shared" si="7"/>
        <v>17494364089</v>
      </c>
      <c r="H24" s="54">
        <f>'RCA Negara Ex di Dunia'!J33</f>
        <v>21.31531278997635</v>
      </c>
    </row>
    <row r="25" spans="2:8" x14ac:dyDescent="0.25">
      <c r="B25" s="52"/>
      <c r="C25" s="53">
        <v>2021</v>
      </c>
      <c r="D25" s="55">
        <f>'RCA Negara Ex di Dunia'!D34</f>
        <v>1889330</v>
      </c>
      <c r="E25" s="55">
        <f>'RCA Negara Ex di Dunia'!E34</f>
        <v>267492416</v>
      </c>
      <c r="F25" s="55">
        <f t="shared" ref="F25:G25" si="8">F13</f>
        <v>7566441</v>
      </c>
      <c r="G25" s="55">
        <f t="shared" si="8"/>
        <v>22148212524</v>
      </c>
      <c r="H25" s="54">
        <f>'RCA Negara Ex di Dunia'!J34</f>
        <v>20.674898183447581</v>
      </c>
    </row>
    <row r="26" spans="2:8" x14ac:dyDescent="0.25">
      <c r="B26" s="52"/>
      <c r="C26" s="53">
        <v>2022</v>
      </c>
      <c r="D26" s="55">
        <f>'RCA Negara Ex di Dunia'!D35</f>
        <v>2270292</v>
      </c>
      <c r="E26" s="55">
        <f>'RCA Negara Ex di Dunia'!E35</f>
        <v>284106705</v>
      </c>
      <c r="F26" s="55">
        <f t="shared" ref="F26:G26" si="9">F14</f>
        <v>8586902</v>
      </c>
      <c r="G26" s="55">
        <f t="shared" si="9"/>
        <v>24718768681</v>
      </c>
      <c r="H26" s="54">
        <f>'RCA Negara Ex di Dunia'!J35</f>
        <v>23.003322196459234</v>
      </c>
    </row>
    <row r="27" spans="2:8" x14ac:dyDescent="0.25">
      <c r="B27" s="56"/>
      <c r="C27" s="57">
        <v>2023</v>
      </c>
      <c r="D27" s="59">
        <f>'RCA Negara Ex di Dunia'!D36</f>
        <v>2070546</v>
      </c>
      <c r="E27" s="59">
        <f>'RCA Negara Ex di Dunia'!E36</f>
        <v>280087768</v>
      </c>
      <c r="F27" s="59">
        <f t="shared" ref="F27:G27" si="10">F15</f>
        <v>8481492</v>
      </c>
      <c r="G27" s="59">
        <f t="shared" si="10"/>
        <v>23651975102</v>
      </c>
      <c r="H27" s="58">
        <f>'RCA Negara Ex di Dunia'!J36</f>
        <v>20.615121418477376</v>
      </c>
    </row>
    <row r="28" spans="2:8" x14ac:dyDescent="0.25">
      <c r="B28" s="52" t="str">
        <f>'RCA Negara Ex di Dunia'!D40</f>
        <v>Ekuador</v>
      </c>
      <c r="C28" s="53">
        <v>2012</v>
      </c>
      <c r="D28" s="55">
        <f>'RCA Negara Ex di Dunia'!D43</f>
        <v>833977</v>
      </c>
      <c r="E28" s="55">
        <f>'RCA Negara Ex di Dunia'!E43</f>
        <v>23852017</v>
      </c>
      <c r="F28" s="55">
        <f>F16</f>
        <v>7029233</v>
      </c>
      <c r="G28" s="55">
        <f>G16</f>
        <v>18398479074</v>
      </c>
      <c r="H28" s="54">
        <f>'RCA Negara Ex di Dunia'!J43</f>
        <v>91.517246988691781</v>
      </c>
    </row>
    <row r="29" spans="2:8" x14ac:dyDescent="0.25">
      <c r="B29" s="52"/>
      <c r="C29" s="53">
        <v>2013</v>
      </c>
      <c r="D29" s="55">
        <f>'RCA Negara Ex di Dunia'!D44</f>
        <v>1034111</v>
      </c>
      <c r="E29" s="55">
        <f>'RCA Negara Ex di Dunia'!E44</f>
        <v>24957644</v>
      </c>
      <c r="F29" s="55">
        <f t="shared" ref="F29:G29" si="11">F17</f>
        <v>7762185</v>
      </c>
      <c r="G29" s="55">
        <f t="shared" si="11"/>
        <v>18856400725</v>
      </c>
      <c r="H29" s="54">
        <f>'RCA Negara Ex di Dunia'!J44</f>
        <v>100.65570196743077</v>
      </c>
    </row>
    <row r="30" spans="2:8" x14ac:dyDescent="0.25">
      <c r="B30" s="52"/>
      <c r="C30" s="53">
        <v>2014</v>
      </c>
      <c r="D30" s="55">
        <f>'RCA Negara Ex di Dunia'!D45</f>
        <v>1005391</v>
      </c>
      <c r="E30" s="55">
        <f>'RCA Negara Ex di Dunia'!E45</f>
        <v>25724432</v>
      </c>
      <c r="F30" s="55">
        <f t="shared" ref="F30:G30" si="12">F18</f>
        <v>7104297</v>
      </c>
      <c r="G30" s="55">
        <f t="shared" si="12"/>
        <v>18828143949</v>
      </c>
      <c r="H30" s="54">
        <f>'RCA Negara Ex di Dunia'!J45</f>
        <v>103.57992682183274</v>
      </c>
    </row>
    <row r="31" spans="2:8" x14ac:dyDescent="0.25">
      <c r="B31" s="52"/>
      <c r="C31" s="53">
        <v>2015</v>
      </c>
      <c r="D31" s="55">
        <f>'RCA Negara Ex di Dunia'!D46</f>
        <v>706850</v>
      </c>
      <c r="E31" s="55">
        <f>'RCA Negara Ex di Dunia'!E46</f>
        <v>18330608</v>
      </c>
      <c r="F31" s="55">
        <f t="shared" ref="F31:G31" si="13">F19</f>
        <v>5902401</v>
      </c>
      <c r="G31" s="55">
        <f t="shared" si="13"/>
        <v>16408619861</v>
      </c>
      <c r="H31" s="54">
        <f>'RCA Negara Ex di Dunia'!J46</f>
        <v>107.19974062513445</v>
      </c>
    </row>
    <row r="32" spans="2:8" x14ac:dyDescent="0.25">
      <c r="B32" s="52"/>
      <c r="C32" s="53">
        <v>2016</v>
      </c>
      <c r="D32" s="55">
        <f>'RCA Negara Ex di Dunia'!D47</f>
        <v>741363</v>
      </c>
      <c r="E32" s="55">
        <f>'RCA Negara Ex di Dunia'!E47</f>
        <v>16797667</v>
      </c>
      <c r="F32" s="55">
        <f t="shared" ref="F32:G32" si="14">F20</f>
        <v>5804503</v>
      </c>
      <c r="G32" s="55">
        <f t="shared" si="14"/>
        <v>15925418587</v>
      </c>
      <c r="H32" s="54">
        <f>'RCA Negara Ex di Dunia'!J47</f>
        <v>121.08985418074272</v>
      </c>
    </row>
    <row r="33" spans="2:8" x14ac:dyDescent="0.25">
      <c r="B33" s="52"/>
      <c r="C33" s="53">
        <v>2017</v>
      </c>
      <c r="D33" s="55">
        <f>'RCA Negara Ex di Dunia'!D48</f>
        <v>1055478</v>
      </c>
      <c r="E33" s="55">
        <f>'RCA Negara Ex di Dunia'!E48</f>
        <v>19092352</v>
      </c>
      <c r="F33" s="55">
        <f t="shared" ref="F33:G33" si="15">F21</f>
        <v>7040867</v>
      </c>
      <c r="G33" s="55">
        <f t="shared" si="15"/>
        <v>17564500633</v>
      </c>
      <c r="H33" s="54">
        <f>'RCA Negara Ex di Dunia'!J48</f>
        <v>137.91116245151184</v>
      </c>
    </row>
    <row r="34" spans="2:8" x14ac:dyDescent="0.25">
      <c r="B34" s="52"/>
      <c r="C34" s="53">
        <v>2018</v>
      </c>
      <c r="D34" s="55">
        <f>'RCA Negara Ex di Dunia'!D49</f>
        <v>1126408</v>
      </c>
      <c r="E34" s="55">
        <f>'RCA Negara Ex di Dunia'!E49</f>
        <v>21627978</v>
      </c>
      <c r="F34" s="55">
        <f t="shared" ref="F34:G34" si="16">F22</f>
        <v>7818744</v>
      </c>
      <c r="G34" s="55">
        <f t="shared" si="16"/>
        <v>19328891567</v>
      </c>
      <c r="H34" s="54">
        <f>'RCA Negara Ex di Dunia'!J49</f>
        <v>128.75074866919647</v>
      </c>
    </row>
    <row r="35" spans="2:8" x14ac:dyDescent="0.25">
      <c r="B35" s="52"/>
      <c r="C35" s="53">
        <v>2019</v>
      </c>
      <c r="D35" s="55">
        <f>'RCA Negara Ex di Dunia'!D50</f>
        <v>1066211</v>
      </c>
      <c r="E35" s="55">
        <f>'RCA Negara Ex di Dunia'!E50</f>
        <v>22329379</v>
      </c>
      <c r="F35" s="55">
        <f t="shared" ref="F35:G35" si="17">F23</f>
        <v>7541875</v>
      </c>
      <c r="G35" s="55">
        <f t="shared" si="17"/>
        <v>18762111637</v>
      </c>
      <c r="H35" s="54">
        <f>'RCA Negara Ex di Dunia'!J50</f>
        <v>118.78699592308377</v>
      </c>
    </row>
    <row r="36" spans="2:8" x14ac:dyDescent="0.25">
      <c r="B36" s="52"/>
      <c r="C36" s="53">
        <v>2020</v>
      </c>
      <c r="D36" s="55">
        <f>'RCA Negara Ex di Dunia'!D51</f>
        <v>1033422</v>
      </c>
      <c r="E36" s="55">
        <f>'RCA Negara Ex di Dunia'!E51</f>
        <v>20226568</v>
      </c>
      <c r="F36" s="55">
        <f t="shared" ref="F36:G36" si="18">F24</f>
        <v>8450887</v>
      </c>
      <c r="G36" s="55">
        <f t="shared" si="18"/>
        <v>17494364089</v>
      </c>
      <c r="H36" s="54">
        <f>'RCA Negara Ex di Dunia'!J51</f>
        <v>105.76728832594758</v>
      </c>
    </row>
    <row r="37" spans="2:8" x14ac:dyDescent="0.25">
      <c r="B37" s="52"/>
      <c r="C37" s="53">
        <v>2021</v>
      </c>
      <c r="D37" s="55">
        <f>'RCA Negara Ex di Dunia'!D52</f>
        <v>1135871</v>
      </c>
      <c r="E37" s="55">
        <f>'RCA Negara Ex di Dunia'!E52</f>
        <v>26269228</v>
      </c>
      <c r="F37" s="55">
        <f t="shared" ref="F37:G37" si="19">F25</f>
        <v>7566441</v>
      </c>
      <c r="G37" s="55">
        <f t="shared" si="19"/>
        <v>22148212524</v>
      </c>
      <c r="H37" s="54">
        <f>'RCA Negara Ex di Dunia'!J52</f>
        <v>126.56940366897602</v>
      </c>
    </row>
    <row r="38" spans="2:8" x14ac:dyDescent="0.25">
      <c r="B38" s="52"/>
      <c r="C38" s="53">
        <v>2022</v>
      </c>
      <c r="D38" s="55">
        <f>'RCA Negara Ex di Dunia'!D53</f>
        <v>1337436</v>
      </c>
      <c r="E38" s="55">
        <f>'RCA Negara Ex di Dunia'!E53</f>
        <v>35380362</v>
      </c>
      <c r="F38" s="55">
        <f t="shared" ref="F38:G38" si="20">F26</f>
        <v>8586902</v>
      </c>
      <c r="G38" s="55">
        <f t="shared" si="20"/>
        <v>24718768681</v>
      </c>
      <c r="H38" s="54">
        <f>'RCA Negara Ex di Dunia'!J53</f>
        <v>108.81808123047728</v>
      </c>
    </row>
    <row r="39" spans="2:8" x14ac:dyDescent="0.25">
      <c r="B39" s="56"/>
      <c r="C39" s="57">
        <v>2023</v>
      </c>
      <c r="D39" s="59">
        <f>'RCA Negara Ex di Dunia'!D54</f>
        <v>1188732</v>
      </c>
      <c r="E39" s="59">
        <f>'RCA Negara Ex di Dunia'!E54</f>
        <v>31126424</v>
      </c>
      <c r="F39" s="59">
        <f t="shared" ref="F39:G39" si="21">F27</f>
        <v>8481492</v>
      </c>
      <c r="G39" s="59">
        <f t="shared" si="21"/>
        <v>23651975102</v>
      </c>
      <c r="H39" s="58">
        <f>'RCA Negara Ex di Dunia'!J54</f>
        <v>106.5000670365507</v>
      </c>
    </row>
    <row r="40" spans="2:8" x14ac:dyDescent="0.25">
      <c r="B40" s="52" t="str">
        <f>'RCA Negara Ex di Dunia'!D58</f>
        <v>Spanyol</v>
      </c>
      <c r="C40" s="53">
        <v>2012</v>
      </c>
      <c r="D40" s="55">
        <f>'RCA Negara Ex di Dunia'!D61</f>
        <v>572143</v>
      </c>
      <c r="E40" s="55">
        <f>'RCA Negara Ex di Dunia'!E61</f>
        <v>290680282</v>
      </c>
      <c r="F40" s="55">
        <f>F28</f>
        <v>7029233</v>
      </c>
      <c r="G40" s="55">
        <f>G28</f>
        <v>18398479074</v>
      </c>
      <c r="H40" s="54">
        <f>'RCA Negara Ex di Dunia'!J61</f>
        <v>5.1518475112645055</v>
      </c>
    </row>
    <row r="41" spans="2:8" x14ac:dyDescent="0.25">
      <c r="B41" s="52"/>
      <c r="C41" s="53">
        <v>2013</v>
      </c>
      <c r="D41" s="55">
        <f>'RCA Negara Ex di Dunia'!D62</f>
        <v>569324</v>
      </c>
      <c r="E41" s="55">
        <f>'RCA Negara Ex di Dunia'!E62</f>
        <v>313106420</v>
      </c>
      <c r="F41" s="55">
        <f t="shared" ref="F41:G41" si="22">F29</f>
        <v>7762185</v>
      </c>
      <c r="G41" s="55">
        <f t="shared" si="22"/>
        <v>18856400725</v>
      </c>
      <c r="H41" s="54">
        <f>'RCA Negara Ex di Dunia'!J62</f>
        <v>4.4171518470287561</v>
      </c>
    </row>
    <row r="42" spans="2:8" x14ac:dyDescent="0.25">
      <c r="B42" s="52"/>
      <c r="C42" s="53">
        <v>2014</v>
      </c>
      <c r="D42" s="55">
        <f>'RCA Negara Ex di Dunia'!D63</f>
        <v>554319</v>
      </c>
      <c r="E42" s="55">
        <f>'RCA Negara Ex di Dunia'!E63</f>
        <v>319651825</v>
      </c>
      <c r="F42" s="55">
        <f t="shared" ref="F42:G42" si="23">F30</f>
        <v>7104297</v>
      </c>
      <c r="G42" s="55">
        <f t="shared" si="23"/>
        <v>18828143949</v>
      </c>
      <c r="H42" s="54">
        <f>'RCA Negara Ex di Dunia'!J63</f>
        <v>4.5958831412406687</v>
      </c>
    </row>
    <row r="43" spans="2:8" x14ac:dyDescent="0.25">
      <c r="B43" s="52"/>
      <c r="C43" s="53">
        <v>2015</v>
      </c>
      <c r="D43" s="55">
        <f>'RCA Negara Ex di Dunia'!D64</f>
        <v>448080</v>
      </c>
      <c r="E43" s="55">
        <f>'RCA Negara Ex di Dunia'!E64</f>
        <v>276958512</v>
      </c>
      <c r="F43" s="55">
        <f t="shared" ref="F43:G43" si="24">F31</f>
        <v>5902401</v>
      </c>
      <c r="G43" s="55">
        <f t="shared" si="24"/>
        <v>16408619861</v>
      </c>
      <c r="H43" s="54">
        <f>'RCA Negara Ex di Dunia'!J64</f>
        <v>4.4976347606579337</v>
      </c>
    </row>
    <row r="44" spans="2:8" x14ac:dyDescent="0.25">
      <c r="B44" s="52"/>
      <c r="C44" s="53">
        <v>2016</v>
      </c>
      <c r="D44" s="55">
        <f>'RCA Negara Ex di Dunia'!D65</f>
        <v>479415</v>
      </c>
      <c r="E44" s="55">
        <f>'RCA Negara Ex di Dunia'!E65</f>
        <v>283761066</v>
      </c>
      <c r="F44" s="55">
        <f t="shared" ref="F44:G44" si="25">F32</f>
        <v>5804503</v>
      </c>
      <c r="G44" s="55">
        <f t="shared" si="25"/>
        <v>15925418587</v>
      </c>
      <c r="H44" s="54">
        <f>'RCA Negara Ex di Dunia'!J65</f>
        <v>4.6353723668697313</v>
      </c>
    </row>
    <row r="45" spans="2:8" x14ac:dyDescent="0.25">
      <c r="B45" s="52"/>
      <c r="C45" s="53">
        <v>2017</v>
      </c>
      <c r="D45" s="55">
        <f>'RCA Negara Ex di Dunia'!D66</f>
        <v>584777</v>
      </c>
      <c r="E45" s="55">
        <f>'RCA Negara Ex di Dunia'!E66</f>
        <v>311953395</v>
      </c>
      <c r="F45" s="55">
        <f t="shared" ref="F45:G45" si="26">F33</f>
        <v>7040867</v>
      </c>
      <c r="G45" s="55">
        <f t="shared" si="26"/>
        <v>17564500633</v>
      </c>
      <c r="H45" s="54">
        <f>'RCA Negara Ex di Dunia'!J66</f>
        <v>4.6763847214332257</v>
      </c>
    </row>
    <row r="46" spans="2:8" x14ac:dyDescent="0.25">
      <c r="B46" s="52"/>
      <c r="C46" s="53">
        <v>2018</v>
      </c>
      <c r="D46" s="55">
        <f>'RCA Negara Ex di Dunia'!D67</f>
        <v>645463</v>
      </c>
      <c r="E46" s="55">
        <f>'RCA Negara Ex di Dunia'!E67</f>
        <v>346064315</v>
      </c>
      <c r="F46" s="55">
        <f t="shared" ref="F46:G46" si="27">F34</f>
        <v>7818744</v>
      </c>
      <c r="G46" s="55">
        <f t="shared" si="27"/>
        <v>19328891567</v>
      </c>
      <c r="H46" s="54">
        <f>'RCA Negara Ex di Dunia'!J67</f>
        <v>4.6108871117757513</v>
      </c>
    </row>
    <row r="47" spans="2:8" x14ac:dyDescent="0.25">
      <c r="B47" s="52"/>
      <c r="C47" s="53">
        <v>2019</v>
      </c>
      <c r="D47" s="55">
        <f>'RCA Negara Ex di Dunia'!D68</f>
        <v>578805</v>
      </c>
      <c r="E47" s="55">
        <f>'RCA Negara Ex di Dunia'!E68</f>
        <v>337202601</v>
      </c>
      <c r="F47" s="55">
        <f t="shared" ref="F47:G47" si="28">F35</f>
        <v>7541875</v>
      </c>
      <c r="G47" s="55">
        <f t="shared" si="28"/>
        <v>18762111637</v>
      </c>
      <c r="H47" s="54">
        <f>'RCA Negara Ex di Dunia'!J68</f>
        <v>4.2701560262016924</v>
      </c>
    </row>
    <row r="48" spans="2:8" x14ac:dyDescent="0.25">
      <c r="B48" s="52"/>
      <c r="C48" s="53">
        <v>2020</v>
      </c>
      <c r="D48" s="55">
        <f>'RCA Negara Ex di Dunia'!D69</f>
        <v>662692</v>
      </c>
      <c r="E48" s="55">
        <f>'RCA Negara Ex di Dunia'!E69</f>
        <v>312080513</v>
      </c>
      <c r="F48" s="55">
        <f t="shared" ref="F48:G48" si="29">F36</f>
        <v>8450887</v>
      </c>
      <c r="G48" s="55">
        <f t="shared" si="29"/>
        <v>17494364089</v>
      </c>
      <c r="H48" s="54">
        <f>'RCA Negara Ex di Dunia'!J69</f>
        <v>4.3958305479038193</v>
      </c>
    </row>
    <row r="49" spans="2:8" x14ac:dyDescent="0.25">
      <c r="B49" s="52"/>
      <c r="C49" s="53">
        <v>2021</v>
      </c>
      <c r="D49" s="55">
        <f>'RCA Negara Ex di Dunia'!D70</f>
        <v>631084</v>
      </c>
      <c r="E49" s="55">
        <f>'RCA Negara Ex di Dunia'!E70</f>
        <v>391558519</v>
      </c>
      <c r="F49" s="55">
        <f t="shared" ref="F49:G49" si="30">F37</f>
        <v>7566441</v>
      </c>
      <c r="G49" s="55">
        <f t="shared" si="30"/>
        <v>22148212524</v>
      </c>
      <c r="H49" s="54">
        <f>'RCA Negara Ex di Dunia'!J70</f>
        <v>4.7177782573380922</v>
      </c>
    </row>
    <row r="50" spans="2:8" x14ac:dyDescent="0.25">
      <c r="B50" s="52"/>
      <c r="C50" s="53">
        <v>2022</v>
      </c>
      <c r="D50" s="55">
        <f>'RCA Negara Ex di Dunia'!D71</f>
        <v>643699</v>
      </c>
      <c r="E50" s="55">
        <f>'RCA Negara Ex di Dunia'!E71</f>
        <v>424286055</v>
      </c>
      <c r="F50" s="55">
        <f t="shared" ref="F50:G50" si="31">F38</f>
        <v>8586902</v>
      </c>
      <c r="G50" s="55">
        <f t="shared" si="31"/>
        <v>24718768681</v>
      </c>
      <c r="H50" s="54">
        <f>'RCA Negara Ex di Dunia'!J71</f>
        <v>4.367313854243001</v>
      </c>
    </row>
    <row r="51" spans="2:8" x14ac:dyDescent="0.25">
      <c r="B51" s="56"/>
      <c r="C51" s="57">
        <v>2023</v>
      </c>
      <c r="D51" s="59">
        <f>'RCA Negara Ex di Dunia'!D72</f>
        <v>786495</v>
      </c>
      <c r="E51" s="59">
        <f>'RCA Negara Ex di Dunia'!E72</f>
        <v>420169591</v>
      </c>
      <c r="F51" s="59">
        <f t="shared" ref="F51:G51" si="32">F39</f>
        <v>8481492</v>
      </c>
      <c r="G51" s="59">
        <f t="shared" si="32"/>
        <v>23651975102</v>
      </c>
      <c r="H51" s="58">
        <f>'RCA Negara Ex di Dunia'!J72</f>
        <v>5.2199519396081469</v>
      </c>
    </row>
    <row r="52" spans="2:8" x14ac:dyDescent="0.25">
      <c r="B52" s="52" t="str">
        <f>'RCA Negara Ex di Dunia'!D76</f>
        <v>Cina</v>
      </c>
      <c r="C52" s="53">
        <v>2012</v>
      </c>
      <c r="D52" s="55">
        <f>'RCA Negara Ex di Dunia'!D79</f>
        <v>313144</v>
      </c>
      <c r="E52" s="55">
        <f>'RCA Negara Ex di Dunia'!E79</f>
        <v>2048782200</v>
      </c>
      <c r="F52" s="55">
        <f>F40</f>
        <v>7029233</v>
      </c>
      <c r="G52" s="55">
        <f>G40</f>
        <v>18398479074</v>
      </c>
      <c r="H52" s="54">
        <f>'RCA Negara Ex di Dunia'!J79</f>
        <v>0.40005738004606028</v>
      </c>
    </row>
    <row r="53" spans="2:8" x14ac:dyDescent="0.25">
      <c r="B53" s="52"/>
      <c r="C53" s="53">
        <v>2013</v>
      </c>
      <c r="D53" s="55">
        <f>'RCA Negara Ex di Dunia'!D80</f>
        <v>417936</v>
      </c>
      <c r="E53" s="55">
        <f>'RCA Negara Ex di Dunia'!E80</f>
        <v>2209007300</v>
      </c>
      <c r="F53" s="55">
        <f t="shared" ref="F53:G53" si="33">F41</f>
        <v>7762185</v>
      </c>
      <c r="G53" s="55">
        <f t="shared" si="33"/>
        <v>18856400725</v>
      </c>
      <c r="H53" s="54">
        <f>'RCA Negara Ex di Dunia'!J80</f>
        <v>0.45960785289500311</v>
      </c>
    </row>
    <row r="54" spans="2:8" x14ac:dyDescent="0.25">
      <c r="B54" s="52"/>
      <c r="C54" s="53">
        <v>2014</v>
      </c>
      <c r="D54" s="55">
        <f>'RCA Negara Ex di Dunia'!D81</f>
        <v>382275</v>
      </c>
      <c r="E54" s="55">
        <f>'RCA Negara Ex di Dunia'!E81</f>
        <v>2342292696</v>
      </c>
      <c r="F54" s="55">
        <f t="shared" ref="F54:G54" si="34">F42</f>
        <v>7104297</v>
      </c>
      <c r="G54" s="55">
        <f t="shared" si="34"/>
        <v>18828143949</v>
      </c>
      <c r="H54" s="54">
        <f>'RCA Negara Ex di Dunia'!J81</f>
        <v>0.43253487861676243</v>
      </c>
    </row>
    <row r="55" spans="2:8" x14ac:dyDescent="0.25">
      <c r="B55" s="52"/>
      <c r="C55" s="53">
        <v>2015</v>
      </c>
      <c r="D55" s="55">
        <f>'RCA Negara Ex di Dunia'!D82</f>
        <v>339920</v>
      </c>
      <c r="E55" s="55">
        <f>'RCA Negara Ex di Dunia'!E82</f>
        <v>2281855922</v>
      </c>
      <c r="F55" s="55">
        <f t="shared" ref="F55:G55" si="35">F43</f>
        <v>5902401</v>
      </c>
      <c r="G55" s="55">
        <f t="shared" si="35"/>
        <v>16408619861</v>
      </c>
      <c r="H55" s="54">
        <f>'RCA Negara Ex di Dunia'!J82</f>
        <v>0.41412537404192479</v>
      </c>
    </row>
    <row r="56" spans="2:8" x14ac:dyDescent="0.25">
      <c r="B56" s="52"/>
      <c r="C56" s="53">
        <v>2016</v>
      </c>
      <c r="D56" s="55">
        <f>'RCA Negara Ex di Dunia'!D83</f>
        <v>359901</v>
      </c>
      <c r="E56" s="55">
        <f>'RCA Negara Ex di Dunia'!E83</f>
        <v>2118980582</v>
      </c>
      <c r="F56" s="55">
        <f t="shared" ref="F56:G56" si="36">F44</f>
        <v>5804503</v>
      </c>
      <c r="G56" s="55">
        <f t="shared" si="36"/>
        <v>15925418587</v>
      </c>
      <c r="H56" s="54">
        <f>'RCA Negara Ex di Dunia'!J83</f>
        <v>0.46599568224664389</v>
      </c>
    </row>
    <row r="57" spans="2:8" x14ac:dyDescent="0.25">
      <c r="B57" s="52"/>
      <c r="C57" s="53">
        <v>2017</v>
      </c>
      <c r="D57" s="55">
        <f>'RCA Negara Ex di Dunia'!D84</f>
        <v>416265</v>
      </c>
      <c r="E57" s="55">
        <f>'RCA Negara Ex di Dunia'!E84</f>
        <v>2271796142</v>
      </c>
      <c r="F57" s="55">
        <f t="shared" ref="F57:G57" si="37">F45</f>
        <v>7040867</v>
      </c>
      <c r="G57" s="55">
        <f t="shared" si="37"/>
        <v>17564500633</v>
      </c>
      <c r="H57" s="54">
        <f>'RCA Negara Ex di Dunia'!J84</f>
        <v>0.45709893056961359</v>
      </c>
    </row>
    <row r="58" spans="2:8" x14ac:dyDescent="0.25">
      <c r="B58" s="52"/>
      <c r="C58" s="53">
        <v>2018</v>
      </c>
      <c r="D58" s="55">
        <f>'RCA Negara Ex di Dunia'!D85</f>
        <v>484760</v>
      </c>
      <c r="E58" s="55">
        <f>'RCA Negara Ex di Dunia'!E85</f>
        <v>2494230195</v>
      </c>
      <c r="F58" s="55">
        <f t="shared" ref="F58:G58" si="38">F46</f>
        <v>7818744</v>
      </c>
      <c r="G58" s="55">
        <f t="shared" si="38"/>
        <v>19328891567</v>
      </c>
      <c r="H58" s="54">
        <f>'RCA Negara Ex di Dunia'!J85</f>
        <v>0.48046327836140251</v>
      </c>
    </row>
    <row r="59" spans="2:8" x14ac:dyDescent="0.25">
      <c r="B59" s="52"/>
      <c r="C59" s="53">
        <v>2019</v>
      </c>
      <c r="D59" s="55">
        <f>'RCA Negara Ex di Dunia'!D86</f>
        <v>502838</v>
      </c>
      <c r="E59" s="55">
        <f>'RCA Negara Ex di Dunia'!E86</f>
        <v>2498334248</v>
      </c>
      <c r="F59" s="55">
        <f t="shared" ref="F59:G59" si="39">F47</f>
        <v>7541875</v>
      </c>
      <c r="G59" s="55">
        <f t="shared" si="39"/>
        <v>18762111637</v>
      </c>
      <c r="H59" s="54">
        <f>'RCA Negara Ex di Dunia'!J86</f>
        <v>0.50070270143546569</v>
      </c>
    </row>
    <row r="60" spans="2:8" x14ac:dyDescent="0.25">
      <c r="B60" s="52"/>
      <c r="C60" s="53">
        <v>2020</v>
      </c>
      <c r="D60" s="55">
        <f>'RCA Negara Ex di Dunia'!D87</f>
        <v>579153</v>
      </c>
      <c r="E60" s="55">
        <f>'RCA Negara Ex di Dunia'!E87</f>
        <v>2588402392</v>
      </c>
      <c r="F60" s="55">
        <f t="shared" ref="F60:G60" si="40">F48</f>
        <v>8450887</v>
      </c>
      <c r="G60" s="55">
        <f t="shared" si="40"/>
        <v>17494364089</v>
      </c>
      <c r="H60" s="54">
        <f>'RCA Negara Ex di Dunia'!J87</f>
        <v>0.46318809013049367</v>
      </c>
    </row>
    <row r="61" spans="2:8" x14ac:dyDescent="0.25">
      <c r="B61" s="52"/>
      <c r="C61" s="53">
        <v>2021</v>
      </c>
      <c r="D61" s="55">
        <f>'RCA Negara Ex di Dunia'!D88</f>
        <v>701942</v>
      </c>
      <c r="E61" s="55">
        <f>'RCA Negara Ex di Dunia'!E88</f>
        <v>3361814264</v>
      </c>
      <c r="F61" s="55">
        <f t="shared" ref="F61:G61" si="41">F49</f>
        <v>7566441</v>
      </c>
      <c r="G61" s="55">
        <f t="shared" si="41"/>
        <v>22148212524</v>
      </c>
      <c r="H61" s="54">
        <f>'RCA Negara Ex di Dunia'!J88</f>
        <v>0.61118761529581134</v>
      </c>
    </row>
    <row r="62" spans="2:8" x14ac:dyDescent="0.25">
      <c r="B62" s="52"/>
      <c r="C62" s="53">
        <v>2022</v>
      </c>
      <c r="D62" s="55">
        <f>'RCA Negara Ex di Dunia'!D89</f>
        <v>788739</v>
      </c>
      <c r="E62" s="55">
        <f>'RCA Negara Ex di Dunia'!E89</f>
        <v>3593601450</v>
      </c>
      <c r="F62" s="55">
        <f t="shared" ref="F62:G62" si="42">F50</f>
        <v>8586902</v>
      </c>
      <c r="G62" s="55">
        <f t="shared" si="42"/>
        <v>24718768681</v>
      </c>
      <c r="H62" s="54">
        <f>'RCA Negara Ex di Dunia'!J89</f>
        <v>0.63182052871647476</v>
      </c>
    </row>
    <row r="63" spans="2:8" x14ac:dyDescent="0.25">
      <c r="B63" s="56"/>
      <c r="C63" s="57">
        <v>2023</v>
      </c>
      <c r="D63" s="59">
        <f>'RCA Negara Ex di Dunia'!D90</f>
        <v>832242</v>
      </c>
      <c r="E63" s="59">
        <f>'RCA Negara Ex di Dunia'!E90</f>
        <v>3388716312</v>
      </c>
      <c r="F63" s="59">
        <f t="shared" ref="F63:G63" si="43">F51</f>
        <v>8481492</v>
      </c>
      <c r="G63" s="59">
        <f t="shared" si="43"/>
        <v>23651975102</v>
      </c>
      <c r="H63" s="58">
        <f>'RCA Negara Ex di Dunia'!J90</f>
        <v>0.68487225431094634</v>
      </c>
    </row>
  </sheetData>
  <mergeCells count="2">
    <mergeCell ref="B2:B3"/>
    <mergeCell ref="C2:C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67611-B083-4476-9E88-ACA8F8D08C45}">
  <dimension ref="A1:M255"/>
  <sheetViews>
    <sheetView showGridLines="0" tabSelected="1" zoomScale="45" zoomScaleNormal="70" workbookViewId="0">
      <selection activeCell="A181" sqref="A181"/>
    </sheetView>
  </sheetViews>
  <sheetFormatPr defaultColWidth="8.88671875" defaultRowHeight="15.6" x14ac:dyDescent="0.3"/>
  <cols>
    <col min="1" max="2" width="8.88671875" style="1"/>
    <col min="3" max="3" width="11.44140625" style="1" bestFit="1" customWidth="1"/>
    <col min="4" max="9" width="21.88671875" style="1" customWidth="1"/>
    <col min="10" max="10" width="9" style="1" bestFit="1" customWidth="1"/>
    <col min="11" max="11" width="15.21875" style="1" customWidth="1"/>
    <col min="12" max="12" width="13.44140625" style="1" customWidth="1"/>
    <col min="13" max="13" width="14.21875" style="1" bestFit="1" customWidth="1"/>
    <col min="14" max="16" width="9" style="1" bestFit="1" customWidth="1"/>
    <col min="17" max="17" width="10.109375" style="1" bestFit="1" customWidth="1"/>
    <col min="18" max="19" width="9" style="1" bestFit="1" customWidth="1"/>
    <col min="20" max="16384" width="8.88671875" style="1"/>
  </cols>
  <sheetData>
    <row r="1" spans="2:13" x14ac:dyDescent="0.3">
      <c r="C1" s="1" t="s">
        <v>10</v>
      </c>
      <c r="D1" s="1" t="s">
        <v>20</v>
      </c>
      <c r="E1" s="22">
        <v>160414</v>
      </c>
    </row>
    <row r="3" spans="2:13" x14ac:dyDescent="0.3">
      <c r="B3" s="16">
        <v>1</v>
      </c>
      <c r="C3" s="21" t="s">
        <v>31</v>
      </c>
      <c r="D3" s="1" t="s">
        <v>9</v>
      </c>
      <c r="E3" s="21" t="s">
        <v>25</v>
      </c>
      <c r="F3" s="1" t="s">
        <v>61</v>
      </c>
    </row>
    <row r="4" spans="2:13" ht="62.4" x14ac:dyDescent="0.3">
      <c r="B4" s="2"/>
      <c r="C4" s="3" t="s">
        <v>8</v>
      </c>
      <c r="D4" s="29" t="s">
        <v>34</v>
      </c>
      <c r="E4" s="30" t="s">
        <v>35</v>
      </c>
      <c r="F4" s="31" t="s">
        <v>30</v>
      </c>
      <c r="G4" s="31" t="s">
        <v>36</v>
      </c>
      <c r="H4" s="5" t="s">
        <v>17</v>
      </c>
      <c r="I4" s="6" t="s">
        <v>1</v>
      </c>
      <c r="J4" s="7" t="s">
        <v>2</v>
      </c>
      <c r="K4" s="5" t="s">
        <v>3</v>
      </c>
      <c r="L4" s="5" t="s">
        <v>44</v>
      </c>
      <c r="M4" s="43" t="s">
        <v>42</v>
      </c>
    </row>
    <row r="5" spans="2:13" x14ac:dyDescent="0.3">
      <c r="B5" s="2"/>
      <c r="C5" s="8"/>
      <c r="D5" s="9" t="s">
        <v>4</v>
      </c>
      <c r="E5" s="6" t="s">
        <v>5</v>
      </c>
      <c r="F5" s="10" t="s">
        <v>6</v>
      </c>
      <c r="G5" s="10" t="s">
        <v>7</v>
      </c>
      <c r="H5" s="10"/>
      <c r="I5" s="10"/>
      <c r="J5" s="11"/>
      <c r="K5" s="2"/>
      <c r="L5" s="2"/>
      <c r="M5" s="2"/>
    </row>
    <row r="6" spans="2:13" x14ac:dyDescent="0.3">
      <c r="B6" s="12">
        <v>1</v>
      </c>
      <c r="C6" s="2">
        <v>2012</v>
      </c>
      <c r="D6" s="26">
        <v>53492</v>
      </c>
      <c r="E6" s="25">
        <v>1776507</v>
      </c>
      <c r="F6" s="24">
        <v>176478</v>
      </c>
      <c r="G6" s="24">
        <v>151260013</v>
      </c>
      <c r="H6" s="13">
        <f>D6/E6</f>
        <v>3.0110773557323445E-2</v>
      </c>
      <c r="I6" s="13">
        <f>F6/G6</f>
        <v>1.1667194554584627E-3</v>
      </c>
      <c r="J6" s="14">
        <f>H6/I6</f>
        <v>25.808066726282036</v>
      </c>
      <c r="K6" s="2"/>
      <c r="L6" s="41"/>
      <c r="M6" s="42">
        <f>D6/F6*100</f>
        <v>30.310860277201691</v>
      </c>
    </row>
    <row r="7" spans="2:13" x14ac:dyDescent="0.3">
      <c r="B7" s="12">
        <v>2</v>
      </c>
      <c r="C7" s="2">
        <v>2013</v>
      </c>
      <c r="D7" s="26">
        <v>58821</v>
      </c>
      <c r="E7" s="25">
        <v>1734017</v>
      </c>
      <c r="F7" s="24">
        <v>129358</v>
      </c>
      <c r="G7" s="24">
        <v>163013499</v>
      </c>
      <c r="H7" s="13">
        <f t="shared" ref="H7:H17" si="0">D7/E7</f>
        <v>3.392181276192794E-2</v>
      </c>
      <c r="I7" s="13">
        <f t="shared" ref="I7:I17" si="1">F7/G7</f>
        <v>7.9354164405734276E-4</v>
      </c>
      <c r="J7" s="14">
        <f t="shared" ref="J7:J17" si="2">H7/I7</f>
        <v>42.7473630602261</v>
      </c>
      <c r="K7" s="15">
        <f>(J7-J6)/J6</f>
        <v>0.65635665443679569</v>
      </c>
      <c r="L7" s="42">
        <f>(D7-D6)/D6*100</f>
        <v>9.9622373439018919</v>
      </c>
      <c r="M7" s="42">
        <f t="shared" ref="M7:M17" si="3">D7/F7*100</f>
        <v>45.471482243077347</v>
      </c>
    </row>
    <row r="8" spans="2:13" x14ac:dyDescent="0.3">
      <c r="B8" s="12">
        <v>3</v>
      </c>
      <c r="C8" s="2">
        <v>2014</v>
      </c>
      <c r="D8" s="26">
        <v>54801</v>
      </c>
      <c r="E8" s="25">
        <v>2156325</v>
      </c>
      <c r="F8" s="24">
        <v>120622</v>
      </c>
      <c r="G8" s="24">
        <v>173833797</v>
      </c>
      <c r="H8" s="13">
        <f t="shared" si="0"/>
        <v>2.5414072553998121E-2</v>
      </c>
      <c r="I8" s="13">
        <f t="shared" si="1"/>
        <v>6.9389268417119137E-4</v>
      </c>
      <c r="J8" s="14">
        <f t="shared" si="2"/>
        <v>36.625364604259431</v>
      </c>
      <c r="K8" s="15">
        <f t="shared" ref="K8:K17" si="4">(J8-J7)/J7</f>
        <v>-0.14321347605328261</v>
      </c>
      <c r="L8" s="42">
        <f t="shared" ref="L8:L17" si="5">(D8-D7)/D7*100</f>
        <v>-6.83429387463661</v>
      </c>
      <c r="M8" s="42">
        <f t="shared" si="3"/>
        <v>45.432010744308663</v>
      </c>
    </row>
    <row r="9" spans="2:13" x14ac:dyDescent="0.3">
      <c r="B9" s="12">
        <v>4</v>
      </c>
      <c r="C9" s="2">
        <v>2015</v>
      </c>
      <c r="D9" s="26">
        <v>60922</v>
      </c>
      <c r="E9" s="25">
        <v>2060685</v>
      </c>
      <c r="F9" s="24">
        <v>138638</v>
      </c>
      <c r="G9" s="24">
        <v>174675744</v>
      </c>
      <c r="H9" s="13">
        <f t="shared" si="0"/>
        <v>2.9563955674933334E-2</v>
      </c>
      <c r="I9" s="13">
        <f t="shared" si="1"/>
        <v>7.9368776010480305E-4</v>
      </c>
      <c r="J9" s="14">
        <f t="shared" si="2"/>
        <v>37.248849183499495</v>
      </c>
      <c r="K9" s="15">
        <f t="shared" si="4"/>
        <v>1.7023300272280533E-2</v>
      </c>
      <c r="L9" s="42">
        <f t="shared" si="5"/>
        <v>11.169504206127625</v>
      </c>
      <c r="M9" s="42">
        <f t="shared" si="3"/>
        <v>43.943219030857335</v>
      </c>
    </row>
    <row r="10" spans="2:13" x14ac:dyDescent="0.3">
      <c r="B10" s="12">
        <v>5</v>
      </c>
      <c r="C10" s="2">
        <v>2016</v>
      </c>
      <c r="D10" s="26">
        <v>56637</v>
      </c>
      <c r="E10" s="25">
        <v>1333075</v>
      </c>
      <c r="F10" s="24">
        <v>151047</v>
      </c>
      <c r="G10" s="24">
        <v>129795972</v>
      </c>
      <c r="H10" s="13">
        <f t="shared" si="0"/>
        <v>4.2485981658946424E-2</v>
      </c>
      <c r="I10" s="13">
        <f t="shared" si="1"/>
        <v>1.1637264059319191E-3</v>
      </c>
      <c r="J10" s="14">
        <f t="shared" si="2"/>
        <v>36.50856545179397</v>
      </c>
      <c r="K10" s="15">
        <f t="shared" si="4"/>
        <v>-1.9874002766062784E-2</v>
      </c>
      <c r="L10" s="42">
        <f t="shared" si="5"/>
        <v>-7.0335839269886087</v>
      </c>
      <c r="M10" s="42">
        <f t="shared" si="3"/>
        <v>37.496275993564915</v>
      </c>
    </row>
    <row r="11" spans="2:13" x14ac:dyDescent="0.3">
      <c r="B11" s="12">
        <v>6</v>
      </c>
      <c r="C11" s="2">
        <v>2017</v>
      </c>
      <c r="D11" s="26">
        <v>58577</v>
      </c>
      <c r="E11" s="25">
        <v>1380375</v>
      </c>
      <c r="F11" s="24">
        <v>146261</v>
      </c>
      <c r="G11" s="24">
        <v>126758508</v>
      </c>
      <c r="H11" s="13">
        <f t="shared" si="0"/>
        <v>4.2435570044371998E-2</v>
      </c>
      <c r="I11" s="13">
        <f t="shared" si="1"/>
        <v>1.1538554871598837E-3</v>
      </c>
      <c r="J11" s="14">
        <f t="shared" si="2"/>
        <v>36.777196552424009</v>
      </c>
      <c r="K11" s="15">
        <f t="shared" si="4"/>
        <v>7.3580294735146462E-3</v>
      </c>
      <c r="L11" s="42">
        <f t="shared" si="5"/>
        <v>3.4253226689266731</v>
      </c>
      <c r="M11" s="42">
        <f t="shared" si="3"/>
        <v>40.049637292237847</v>
      </c>
    </row>
    <row r="12" spans="2:13" x14ac:dyDescent="0.3">
      <c r="B12" s="12">
        <v>7</v>
      </c>
      <c r="C12" s="2">
        <v>2018</v>
      </c>
      <c r="D12" s="26">
        <v>54060</v>
      </c>
      <c r="E12" s="25">
        <v>1222427</v>
      </c>
      <c r="F12" s="24">
        <v>196691</v>
      </c>
      <c r="G12" s="24">
        <v>137064889</v>
      </c>
      <c r="H12" s="13">
        <f t="shared" si="0"/>
        <v>4.4223499644559551E-2</v>
      </c>
      <c r="I12" s="13">
        <f t="shared" si="1"/>
        <v>1.4350210432082281E-3</v>
      </c>
      <c r="J12" s="14">
        <f t="shared" si="2"/>
        <v>30.817317874092332</v>
      </c>
      <c r="K12" s="15">
        <f t="shared" si="4"/>
        <v>-0.16205364293703506</v>
      </c>
      <c r="L12" s="42">
        <f t="shared" si="5"/>
        <v>-7.7112177134370148</v>
      </c>
      <c r="M12" s="42">
        <f t="shared" si="3"/>
        <v>27.484734939575272</v>
      </c>
    </row>
    <row r="13" spans="2:13" x14ac:dyDescent="0.3">
      <c r="B13" s="12">
        <v>8</v>
      </c>
      <c r="C13" s="2">
        <v>2019</v>
      </c>
      <c r="D13" s="26">
        <v>66310</v>
      </c>
      <c r="E13" s="25">
        <v>1503159</v>
      </c>
      <c r="F13" s="24">
        <v>230322</v>
      </c>
      <c r="G13" s="24">
        <v>144334893</v>
      </c>
      <c r="H13" s="13">
        <f t="shared" si="0"/>
        <v>4.4113763081616783E-2</v>
      </c>
      <c r="I13" s="13">
        <f t="shared" si="1"/>
        <v>1.595747190528627E-3</v>
      </c>
      <c r="J13" s="14">
        <f t="shared" si="2"/>
        <v>27.644581386982178</v>
      </c>
      <c r="K13" s="15">
        <f t="shared" si="4"/>
        <v>-0.10295303764178085</v>
      </c>
      <c r="L13" s="42">
        <f t="shared" si="5"/>
        <v>22.660007399186089</v>
      </c>
      <c r="M13" s="42">
        <f t="shared" si="3"/>
        <v>28.790128602565108</v>
      </c>
    </row>
    <row r="14" spans="2:13" x14ac:dyDescent="0.3">
      <c r="B14" s="12">
        <v>9</v>
      </c>
      <c r="C14" s="2">
        <v>2020</v>
      </c>
      <c r="D14" s="26">
        <v>72916</v>
      </c>
      <c r="E14" s="25">
        <v>1338136</v>
      </c>
      <c r="F14" s="24">
        <v>253168</v>
      </c>
      <c r="G14" s="24">
        <v>131328602</v>
      </c>
      <c r="H14" s="13">
        <f t="shared" si="0"/>
        <v>5.4490724410672757E-2</v>
      </c>
      <c r="I14" s="13">
        <f t="shared" si="1"/>
        <v>1.9277445746357675E-3</v>
      </c>
      <c r="J14" s="14">
        <f t="shared" si="2"/>
        <v>28.266568677008653</v>
      </c>
      <c r="K14" s="15">
        <f t="shared" si="4"/>
        <v>2.2499428778450167E-2</v>
      </c>
      <c r="L14" s="42">
        <f t="shared" si="5"/>
        <v>9.9622982958829738</v>
      </c>
      <c r="M14" s="42">
        <f t="shared" si="3"/>
        <v>28.801428300575111</v>
      </c>
    </row>
    <row r="15" spans="2:13" x14ac:dyDescent="0.3">
      <c r="B15" s="12">
        <v>10</v>
      </c>
      <c r="C15" s="2">
        <v>2021</v>
      </c>
      <c r="D15" s="26">
        <v>55035</v>
      </c>
      <c r="E15" s="25">
        <v>1583565</v>
      </c>
      <c r="F15" s="24">
        <v>184006</v>
      </c>
      <c r="G15" s="24">
        <v>152849564</v>
      </c>
      <c r="H15" s="13">
        <f t="shared" si="0"/>
        <v>3.4753862329617032E-2</v>
      </c>
      <c r="I15" s="13">
        <f t="shared" si="1"/>
        <v>1.2038372579198198E-3</v>
      </c>
      <c r="J15" s="14">
        <f t="shared" si="2"/>
        <v>28.869236353151461</v>
      </c>
      <c r="K15" s="15">
        <f t="shared" si="4"/>
        <v>2.1320864340814143E-2</v>
      </c>
      <c r="L15" s="42">
        <f t="shared" si="5"/>
        <v>-24.522738493609083</v>
      </c>
      <c r="M15" s="42">
        <f t="shared" si="3"/>
        <v>29.909350782039716</v>
      </c>
    </row>
    <row r="16" spans="2:13" x14ac:dyDescent="0.3">
      <c r="B16" s="12">
        <v>11</v>
      </c>
      <c r="C16" s="2">
        <v>2022</v>
      </c>
      <c r="D16" s="26">
        <v>92461</v>
      </c>
      <c r="E16" s="25">
        <v>2018953</v>
      </c>
      <c r="F16" s="32">
        <f>F15</f>
        <v>184006</v>
      </c>
      <c r="G16" s="24">
        <v>189877037</v>
      </c>
      <c r="H16" s="13">
        <f t="shared" si="0"/>
        <v>4.5796509378871128E-2</v>
      </c>
      <c r="I16" s="13">
        <f t="shared" si="1"/>
        <v>9.6907979451986079E-4</v>
      </c>
      <c r="J16" s="14">
        <f t="shared" si="2"/>
        <v>47.257728040404984</v>
      </c>
      <c r="K16" s="15">
        <f t="shared" si="4"/>
        <v>0.63695802210736951</v>
      </c>
      <c r="L16" s="42">
        <f t="shared" si="5"/>
        <v>68.003997456164257</v>
      </c>
      <c r="M16" s="42">
        <f t="shared" si="3"/>
        <v>50.24890492701325</v>
      </c>
    </row>
    <row r="17" spans="2:13" x14ac:dyDescent="0.3">
      <c r="B17" s="12">
        <v>12</v>
      </c>
      <c r="C17" s="2">
        <v>2023</v>
      </c>
      <c r="D17" s="26">
        <v>97938</v>
      </c>
      <c r="E17" s="25">
        <v>2078796</v>
      </c>
      <c r="F17" s="32">
        <f>F16</f>
        <v>184006</v>
      </c>
      <c r="G17" s="24">
        <v>211114487</v>
      </c>
      <c r="H17" s="13">
        <f t="shared" si="0"/>
        <v>4.7112848013946537E-2</v>
      </c>
      <c r="I17" s="13">
        <f t="shared" si="1"/>
        <v>8.7159343072462853E-4</v>
      </c>
      <c r="J17" s="14">
        <f t="shared" si="2"/>
        <v>54.053697920574834</v>
      </c>
      <c r="K17" s="15">
        <f t="shared" si="4"/>
        <v>0.14380652989410217</v>
      </c>
      <c r="L17" s="42">
        <f t="shared" si="5"/>
        <v>5.923578589891954</v>
      </c>
      <c r="M17" s="42">
        <f t="shared" si="3"/>
        <v>53.225438300924964</v>
      </c>
    </row>
    <row r="18" spans="2:13" x14ac:dyDescent="0.3">
      <c r="B18" s="16"/>
      <c r="D18" s="17"/>
      <c r="E18" s="17"/>
      <c r="F18" s="17"/>
      <c r="G18" s="17"/>
      <c r="H18" s="18"/>
      <c r="I18" s="18"/>
      <c r="J18" s="19">
        <f>AVERAGE(J6:J17)</f>
        <v>36.052044652558287</v>
      </c>
      <c r="K18" s="20">
        <f>AVERAGE(K7:K17)*100</f>
        <v>9.7929879082287776</v>
      </c>
      <c r="L18" s="20">
        <f>AVERAGE(L7:L17)</f>
        <v>7.7277374501281964</v>
      </c>
      <c r="M18" s="19">
        <f>AVERAGE(M6:M17)</f>
        <v>38.430289286161774</v>
      </c>
    </row>
    <row r="19" spans="2:13" x14ac:dyDescent="0.3">
      <c r="I19" s="48" t="s">
        <v>47</v>
      </c>
      <c r="J19" s="19">
        <f>MAX(J6:J17)</f>
        <v>54.053697920574834</v>
      </c>
    </row>
    <row r="21" spans="2:13" x14ac:dyDescent="0.3">
      <c r="B21" s="16">
        <v>2</v>
      </c>
      <c r="C21" s="21" t="s">
        <v>31</v>
      </c>
      <c r="D21" s="1" t="s">
        <v>9</v>
      </c>
      <c r="E21" s="21" t="s">
        <v>25</v>
      </c>
      <c r="F21" s="1" t="s">
        <v>27</v>
      </c>
    </row>
    <row r="22" spans="2:13" ht="62.4" x14ac:dyDescent="0.3">
      <c r="B22" s="2"/>
      <c r="C22" s="3" t="s">
        <v>8</v>
      </c>
      <c r="D22" s="29" t="s">
        <v>34</v>
      </c>
      <c r="E22" s="30" t="s">
        <v>35</v>
      </c>
      <c r="F22" s="31" t="s">
        <v>30</v>
      </c>
      <c r="G22" s="31" t="s">
        <v>36</v>
      </c>
      <c r="H22" s="5" t="s">
        <v>17</v>
      </c>
      <c r="I22" s="6" t="s">
        <v>1</v>
      </c>
      <c r="J22" s="7" t="s">
        <v>2</v>
      </c>
      <c r="K22" s="5" t="s">
        <v>3</v>
      </c>
      <c r="L22" s="5" t="s">
        <v>44</v>
      </c>
      <c r="M22" s="43" t="s">
        <v>42</v>
      </c>
    </row>
    <row r="23" spans="2:13" x14ac:dyDescent="0.3">
      <c r="B23" s="2"/>
      <c r="C23" s="8"/>
      <c r="D23" s="9" t="s">
        <v>4</v>
      </c>
      <c r="E23" s="6" t="s">
        <v>5</v>
      </c>
      <c r="F23" s="10" t="s">
        <v>6</v>
      </c>
      <c r="G23" s="10" t="s">
        <v>7</v>
      </c>
      <c r="H23" s="10"/>
      <c r="I23" s="10"/>
      <c r="J23" s="11"/>
      <c r="K23" s="2"/>
      <c r="L23" s="2"/>
      <c r="M23" s="2"/>
    </row>
    <row r="24" spans="2:13" x14ac:dyDescent="0.3">
      <c r="B24" s="12">
        <v>1</v>
      </c>
      <c r="C24" s="2">
        <v>2012</v>
      </c>
      <c r="D24" s="26">
        <v>60148</v>
      </c>
      <c r="E24" s="25">
        <v>30135107</v>
      </c>
      <c r="F24" s="24">
        <v>366281</v>
      </c>
      <c r="G24" s="24">
        <v>886031094</v>
      </c>
      <c r="H24" s="13">
        <f>D24/E24</f>
        <v>1.9959444643750561E-3</v>
      </c>
      <c r="I24" s="13">
        <f>F24/G24</f>
        <v>4.1339519852110293E-4</v>
      </c>
      <c r="J24" s="14">
        <f>H24/I24</f>
        <v>4.8281752461456504</v>
      </c>
      <c r="K24" s="2"/>
      <c r="L24" s="41"/>
      <c r="M24" s="42">
        <f>D24/F24*100</f>
        <v>16.421272192660826</v>
      </c>
    </row>
    <row r="25" spans="2:13" x14ac:dyDescent="0.3">
      <c r="B25" s="12">
        <v>2</v>
      </c>
      <c r="C25" s="2">
        <v>2013</v>
      </c>
      <c r="D25" s="26">
        <v>44460</v>
      </c>
      <c r="E25" s="25">
        <v>27086259</v>
      </c>
      <c r="F25" s="24">
        <v>339918</v>
      </c>
      <c r="G25" s="24">
        <v>833166061</v>
      </c>
      <c r="H25" s="13">
        <f t="shared" ref="H25:H35" si="6">D25/E25</f>
        <v>1.641422685945667E-3</v>
      </c>
      <c r="I25" s="13">
        <f t="shared" ref="I25:I35" si="7">F25/G25</f>
        <v>4.0798349322104707E-4</v>
      </c>
      <c r="J25" s="14">
        <f t="shared" ref="J25:J35" si="8">H25/I25</f>
        <v>4.02325759061124</v>
      </c>
      <c r="K25" s="15">
        <f>(J25-J24)/J24</f>
        <v>-0.16671260144854499</v>
      </c>
      <c r="L25" s="42">
        <f>(D25-D24)/D24*100</f>
        <v>-26.082330252044954</v>
      </c>
      <c r="M25" s="42">
        <f t="shared" ref="M25:M35" si="9">D25/F25*100</f>
        <v>13.079625086050164</v>
      </c>
    </row>
    <row r="26" spans="2:13" x14ac:dyDescent="0.3">
      <c r="B26" s="12">
        <v>3</v>
      </c>
      <c r="C26" s="2">
        <v>2014</v>
      </c>
      <c r="D26" s="26">
        <v>44729</v>
      </c>
      <c r="E26" s="25">
        <v>23127089</v>
      </c>
      <c r="F26" s="24">
        <v>297068</v>
      </c>
      <c r="G26" s="24">
        <v>812184752</v>
      </c>
      <c r="H26" s="13">
        <f t="shared" si="6"/>
        <v>1.9340523141498699E-3</v>
      </c>
      <c r="I26" s="13">
        <f t="shared" si="7"/>
        <v>3.6576406940474056E-4</v>
      </c>
      <c r="J26" s="14">
        <f t="shared" si="8"/>
        <v>5.287704495680579</v>
      </c>
      <c r="K26" s="15">
        <f t="shared" ref="K26:K35" si="10">(J26-J25)/J25</f>
        <v>0.31428435206835359</v>
      </c>
      <c r="L26" s="42">
        <f t="shared" ref="L26:L35" si="11">(D26-D25)/D25*100</f>
        <v>0.60503823661718403</v>
      </c>
      <c r="M26" s="42">
        <f t="shared" si="9"/>
        <v>15.056822007082554</v>
      </c>
    </row>
    <row r="27" spans="2:13" x14ac:dyDescent="0.3">
      <c r="B27" s="12">
        <v>4</v>
      </c>
      <c r="C27" s="2">
        <v>2015</v>
      </c>
      <c r="D27" s="26">
        <v>39986</v>
      </c>
      <c r="E27" s="25">
        <v>18014347</v>
      </c>
      <c r="F27" s="24">
        <v>270281</v>
      </c>
      <c r="G27" s="24">
        <v>648436326</v>
      </c>
      <c r="H27" s="13">
        <f t="shared" si="6"/>
        <v>2.2196752399629028E-3</v>
      </c>
      <c r="I27" s="13">
        <f t="shared" si="7"/>
        <v>4.168196462207455E-4</v>
      </c>
      <c r="J27" s="14">
        <f t="shared" si="8"/>
        <v>5.3252653997680675</v>
      </c>
      <c r="K27" s="15">
        <f t="shared" si="10"/>
        <v>7.1034423572972401E-3</v>
      </c>
      <c r="L27" s="42">
        <f t="shared" si="11"/>
        <v>-10.603858794070961</v>
      </c>
      <c r="M27" s="42">
        <f t="shared" si="9"/>
        <v>14.794232668963042</v>
      </c>
    </row>
    <row r="28" spans="2:13" x14ac:dyDescent="0.3">
      <c r="B28" s="12">
        <v>5</v>
      </c>
      <c r="C28" s="2">
        <v>2016</v>
      </c>
      <c r="D28" s="26">
        <v>42359</v>
      </c>
      <c r="E28" s="25">
        <v>16101547</v>
      </c>
      <c r="F28" s="24">
        <v>300004</v>
      </c>
      <c r="G28" s="24">
        <v>608071912</v>
      </c>
      <c r="H28" s="13">
        <f t="shared" si="6"/>
        <v>2.6307410089229316E-3</v>
      </c>
      <c r="I28" s="13">
        <f t="shared" si="7"/>
        <v>4.9336927767845988E-4</v>
      </c>
      <c r="J28" s="14">
        <f t="shared" si="8"/>
        <v>5.3321946216469644</v>
      </c>
      <c r="K28" s="15">
        <f t="shared" si="10"/>
        <v>1.3011974725614212E-3</v>
      </c>
      <c r="L28" s="42">
        <f t="shared" si="11"/>
        <v>5.9345771019856945</v>
      </c>
      <c r="M28" s="42">
        <f t="shared" si="9"/>
        <v>14.119478406954574</v>
      </c>
    </row>
    <row r="29" spans="2:13" x14ac:dyDescent="0.3">
      <c r="B29" s="12">
        <v>6</v>
      </c>
      <c r="C29" s="2">
        <v>2017</v>
      </c>
      <c r="D29" s="26">
        <v>58793</v>
      </c>
      <c r="E29" s="25">
        <v>17790812</v>
      </c>
      <c r="F29" s="24">
        <v>346229</v>
      </c>
      <c r="G29" s="24">
        <v>672100069</v>
      </c>
      <c r="H29" s="13">
        <f t="shared" si="6"/>
        <v>3.3046833387930805E-3</v>
      </c>
      <c r="I29" s="13">
        <f t="shared" si="7"/>
        <v>5.1514501481177502E-4</v>
      </c>
      <c r="J29" s="14">
        <f t="shared" si="8"/>
        <v>6.4150544871341788</v>
      </c>
      <c r="K29" s="15">
        <f t="shared" si="10"/>
        <v>0.20307958398426754</v>
      </c>
      <c r="L29" s="42">
        <f t="shared" si="11"/>
        <v>38.796949880780943</v>
      </c>
      <c r="M29" s="42">
        <f t="shared" si="9"/>
        <v>16.980957689852669</v>
      </c>
    </row>
    <row r="30" spans="2:13" x14ac:dyDescent="0.3">
      <c r="B30" s="12">
        <v>7</v>
      </c>
      <c r="C30" s="2">
        <v>2018</v>
      </c>
      <c r="D30" s="26">
        <v>60424</v>
      </c>
      <c r="E30" s="25">
        <v>19479892</v>
      </c>
      <c r="F30" s="24">
        <v>377846</v>
      </c>
      <c r="G30" s="24">
        <v>749092205</v>
      </c>
      <c r="H30" s="13">
        <f t="shared" si="6"/>
        <v>3.1018652464808328E-3</v>
      </c>
      <c r="I30" s="13">
        <f t="shared" si="7"/>
        <v>5.0440519535241998E-4</v>
      </c>
      <c r="J30" s="14">
        <f t="shared" si="8"/>
        <v>6.1495505499573779</v>
      </c>
      <c r="K30" s="15">
        <f t="shared" si="10"/>
        <v>-4.1387635554660802E-2</v>
      </c>
      <c r="L30" s="42">
        <f t="shared" si="11"/>
        <v>2.7741397785450648</v>
      </c>
      <c r="M30" s="42">
        <f t="shared" si="9"/>
        <v>15.991700322353552</v>
      </c>
    </row>
    <row r="31" spans="2:13" x14ac:dyDescent="0.3">
      <c r="B31" s="12">
        <v>8</v>
      </c>
      <c r="C31" s="2">
        <v>2019</v>
      </c>
      <c r="D31" s="26">
        <v>71742</v>
      </c>
      <c r="E31" s="25">
        <v>16003261</v>
      </c>
      <c r="F31" s="24">
        <v>366397</v>
      </c>
      <c r="G31" s="24">
        <v>720964445</v>
      </c>
      <c r="H31" s="13">
        <f t="shared" si="6"/>
        <v>4.4829613164466915E-3</v>
      </c>
      <c r="I31" s="13">
        <f t="shared" si="7"/>
        <v>5.0820397946253781E-4</v>
      </c>
      <c r="J31" s="14">
        <f t="shared" si="8"/>
        <v>8.8211849918761853</v>
      </c>
      <c r="K31" s="15">
        <f t="shared" si="10"/>
        <v>0.43444385410204073</v>
      </c>
      <c r="L31" s="42">
        <f t="shared" si="11"/>
        <v>18.730967827353371</v>
      </c>
      <c r="M31" s="42">
        <f t="shared" si="9"/>
        <v>19.580400494545533</v>
      </c>
    </row>
    <row r="32" spans="2:13" x14ac:dyDescent="0.3">
      <c r="B32" s="12">
        <v>9</v>
      </c>
      <c r="C32" s="2">
        <v>2020</v>
      </c>
      <c r="D32" s="26">
        <v>55436</v>
      </c>
      <c r="E32" s="25">
        <v>13662871</v>
      </c>
      <c r="F32" s="24">
        <v>374001</v>
      </c>
      <c r="G32" s="24">
        <v>634678167</v>
      </c>
      <c r="H32" s="13">
        <f t="shared" si="6"/>
        <v>4.0574195569876934E-3</v>
      </c>
      <c r="I32" s="13">
        <f t="shared" si="7"/>
        <v>5.8927661206281895E-4</v>
      </c>
      <c r="J32" s="14">
        <f t="shared" si="8"/>
        <v>6.8854243897179446</v>
      </c>
      <c r="K32" s="15">
        <f t="shared" si="10"/>
        <v>-0.21944450818580125</v>
      </c>
      <c r="L32" s="42">
        <f t="shared" si="11"/>
        <v>-22.728666610911322</v>
      </c>
      <c r="M32" s="42">
        <f t="shared" si="9"/>
        <v>14.822420260908393</v>
      </c>
    </row>
    <row r="33" spans="2:13" x14ac:dyDescent="0.3">
      <c r="B33" s="12">
        <v>10</v>
      </c>
      <c r="C33" s="2">
        <v>2021</v>
      </c>
      <c r="D33" s="26">
        <v>44431</v>
      </c>
      <c r="E33" s="25">
        <v>17868287</v>
      </c>
      <c r="F33" s="24">
        <v>357738</v>
      </c>
      <c r="G33" s="24">
        <v>773720906</v>
      </c>
      <c r="H33" s="13">
        <f t="shared" si="6"/>
        <v>2.486584192429862E-3</v>
      </c>
      <c r="I33" s="13">
        <f t="shared" si="7"/>
        <v>4.6236051944032646E-4</v>
      </c>
      <c r="J33" s="14">
        <f t="shared" si="8"/>
        <v>5.378020155007607</v>
      </c>
      <c r="K33" s="15">
        <f t="shared" si="10"/>
        <v>-0.2189268445037833</v>
      </c>
      <c r="L33" s="42">
        <f t="shared" si="11"/>
        <v>-19.851720903384081</v>
      </c>
      <c r="M33" s="42">
        <f t="shared" si="9"/>
        <v>12.41998333976262</v>
      </c>
    </row>
    <row r="34" spans="2:13" x14ac:dyDescent="0.3">
      <c r="B34" s="12">
        <v>11</v>
      </c>
      <c r="C34" s="2">
        <v>2022</v>
      </c>
      <c r="D34" s="26">
        <v>51636</v>
      </c>
      <c r="E34" s="25">
        <v>24845365</v>
      </c>
      <c r="F34" s="24">
        <v>394899</v>
      </c>
      <c r="G34" s="24">
        <v>905098532</v>
      </c>
      <c r="H34" s="13">
        <f t="shared" si="6"/>
        <v>2.078295086427589E-3</v>
      </c>
      <c r="I34" s="13">
        <f t="shared" si="7"/>
        <v>4.3630498342251203E-4</v>
      </c>
      <c r="J34" s="14">
        <f t="shared" si="8"/>
        <v>4.7633998358780953</v>
      </c>
      <c r="K34" s="15">
        <f t="shared" si="10"/>
        <v>-0.11428375153209933</v>
      </c>
      <c r="L34" s="42">
        <f t="shared" si="11"/>
        <v>16.216155387004569</v>
      </c>
      <c r="M34" s="42">
        <f t="shared" si="9"/>
        <v>13.07574848252338</v>
      </c>
    </row>
    <row r="35" spans="2:13" x14ac:dyDescent="0.3">
      <c r="B35" s="12">
        <v>12</v>
      </c>
      <c r="C35" s="2">
        <v>2023</v>
      </c>
      <c r="D35" s="26">
        <v>51282</v>
      </c>
      <c r="E35" s="25">
        <v>20789559</v>
      </c>
      <c r="F35" s="24">
        <v>420775</v>
      </c>
      <c r="G35" s="24">
        <v>786365263</v>
      </c>
      <c r="H35" s="13">
        <f t="shared" si="6"/>
        <v>2.4667189910089001E-3</v>
      </c>
      <c r="I35" s="13">
        <f t="shared" si="7"/>
        <v>5.3508848851580059E-4</v>
      </c>
      <c r="J35" s="14">
        <f t="shared" si="8"/>
        <v>4.6099272250295487</v>
      </c>
      <c r="K35" s="15">
        <f t="shared" si="10"/>
        <v>-3.2219132581016101E-2</v>
      </c>
      <c r="L35" s="42">
        <f t="shared" si="11"/>
        <v>-0.68556820822681852</v>
      </c>
      <c r="M35" s="42">
        <f t="shared" si="9"/>
        <v>12.187511140158042</v>
      </c>
    </row>
    <row r="36" spans="2:13" x14ac:dyDescent="0.3">
      <c r="B36" s="16"/>
      <c r="D36" s="17"/>
      <c r="E36" s="17"/>
      <c r="F36" s="17"/>
      <c r="G36" s="17"/>
      <c r="H36" s="18"/>
      <c r="I36" s="18"/>
      <c r="J36" s="19">
        <f>AVERAGE(J24:J35)</f>
        <v>5.6515965823711198</v>
      </c>
      <c r="K36" s="20">
        <f>AVERAGE(K25:K35)*100</f>
        <v>1.5203450561692244</v>
      </c>
      <c r="L36" s="20">
        <f>AVERAGE(L25:L35)</f>
        <v>0.28233485851351764</v>
      </c>
      <c r="M36" s="19">
        <f>AVERAGE(M24:M35)</f>
        <v>14.877512674317947</v>
      </c>
    </row>
    <row r="37" spans="2:13" x14ac:dyDescent="0.3">
      <c r="I37" s="1" t="s">
        <v>47</v>
      </c>
      <c r="J37" s="19">
        <f>MAX(J24:J35)</f>
        <v>8.8211849918761853</v>
      </c>
      <c r="K37" s="19">
        <f>MAX(K24:K35)</f>
        <v>0.43444385410204073</v>
      </c>
      <c r="L37" s="19">
        <f t="shared" ref="L37:M37" si="12">MAX(L24:L35)</f>
        <v>38.796949880780943</v>
      </c>
      <c r="M37" s="19">
        <f t="shared" si="12"/>
        <v>19.580400494545533</v>
      </c>
    </row>
    <row r="39" spans="2:13" x14ac:dyDescent="0.3">
      <c r="B39" s="16">
        <v>3</v>
      </c>
      <c r="C39" s="21" t="s">
        <v>31</v>
      </c>
      <c r="D39" s="1" t="s">
        <v>9</v>
      </c>
      <c r="E39" s="21" t="s">
        <v>25</v>
      </c>
      <c r="F39" s="1" t="s">
        <v>26</v>
      </c>
    </row>
    <row r="40" spans="2:13" ht="62.4" x14ac:dyDescent="0.3">
      <c r="B40" s="2"/>
      <c r="C40" s="3" t="s">
        <v>8</v>
      </c>
      <c r="D40" s="29" t="s">
        <v>34</v>
      </c>
      <c r="E40" s="30" t="s">
        <v>35</v>
      </c>
      <c r="F40" s="31" t="s">
        <v>30</v>
      </c>
      <c r="G40" s="31" t="s">
        <v>36</v>
      </c>
      <c r="H40" s="5" t="s">
        <v>17</v>
      </c>
      <c r="I40" s="6" t="s">
        <v>1</v>
      </c>
      <c r="J40" s="7" t="s">
        <v>2</v>
      </c>
      <c r="K40" s="5" t="s">
        <v>3</v>
      </c>
      <c r="L40" s="5" t="s">
        <v>44</v>
      </c>
      <c r="M40" s="43" t="s">
        <v>42</v>
      </c>
    </row>
    <row r="41" spans="2:13" x14ac:dyDescent="0.3">
      <c r="B41" s="2"/>
      <c r="C41" s="8"/>
      <c r="D41" s="9" t="s">
        <v>4</v>
      </c>
      <c r="E41" s="6" t="s">
        <v>5</v>
      </c>
      <c r="F41" s="10" t="s">
        <v>6</v>
      </c>
      <c r="G41" s="10" t="s">
        <v>7</v>
      </c>
      <c r="H41" s="10"/>
      <c r="I41" s="10"/>
      <c r="J41" s="11"/>
      <c r="K41" s="2"/>
      <c r="L41" s="2"/>
      <c r="M41" s="2"/>
    </row>
    <row r="42" spans="2:13" x14ac:dyDescent="0.3">
      <c r="B42" s="12">
        <v>1</v>
      </c>
      <c r="C42" s="2">
        <v>2012</v>
      </c>
      <c r="D42" s="26">
        <v>49334</v>
      </c>
      <c r="E42" s="25">
        <v>14910181</v>
      </c>
      <c r="F42" s="24">
        <v>1234194</v>
      </c>
      <c r="G42" s="24">
        <v>2334677700</v>
      </c>
      <c r="H42" s="13">
        <f>D42/E42</f>
        <v>3.3087458830982669E-3</v>
      </c>
      <c r="I42" s="13">
        <f>F42/G42</f>
        <v>5.2863570847487855E-4</v>
      </c>
      <c r="J42" s="14">
        <f>H42/I42</f>
        <v>6.2590283441957508</v>
      </c>
      <c r="K42" s="2"/>
      <c r="L42" s="41"/>
      <c r="M42" s="42">
        <f>D42/F42*100</f>
        <v>3.997264611560257</v>
      </c>
    </row>
    <row r="43" spans="2:13" x14ac:dyDescent="0.3">
      <c r="B43" s="12">
        <v>2</v>
      </c>
      <c r="C43" s="2">
        <v>2013</v>
      </c>
      <c r="D43" s="26">
        <v>40304</v>
      </c>
      <c r="E43" s="25">
        <v>15741132</v>
      </c>
      <c r="F43" s="24">
        <v>1178099</v>
      </c>
      <c r="G43" s="24">
        <v>2326590200</v>
      </c>
      <c r="H43" s="13">
        <f t="shared" ref="H43:H53" si="13">D43/E43</f>
        <v>2.5604257686168948E-3</v>
      </c>
      <c r="I43" s="13">
        <f t="shared" ref="I43:I53" si="14">F43/G43</f>
        <v>5.0636291685574877E-4</v>
      </c>
      <c r="J43" s="14">
        <f t="shared" ref="J43:J53" si="15">H43/I43</f>
        <v>5.0565033168617708</v>
      </c>
      <c r="K43" s="15">
        <f>(J43-J42)/J42</f>
        <v>-0.1921264709480234</v>
      </c>
      <c r="L43" s="42">
        <f>(D43-D42)/D42*100</f>
        <v>-18.303806705314791</v>
      </c>
      <c r="M43" s="42">
        <f t="shared" ref="M43:M53" si="16">D43/F43*100</f>
        <v>3.4211046779600016</v>
      </c>
    </row>
    <row r="44" spans="2:13" x14ac:dyDescent="0.3">
      <c r="B44" s="12">
        <v>3</v>
      </c>
      <c r="C44" s="2">
        <v>2014</v>
      </c>
      <c r="D44" s="26">
        <v>41248</v>
      </c>
      <c r="E44" s="25">
        <v>16560076</v>
      </c>
      <c r="F44" s="24">
        <v>1099043</v>
      </c>
      <c r="G44" s="24">
        <v>2410855500</v>
      </c>
      <c r="H44" s="13">
        <f t="shared" si="13"/>
        <v>2.4908098247858283E-3</v>
      </c>
      <c r="I44" s="13">
        <f t="shared" si="14"/>
        <v>4.5587261451381057E-4</v>
      </c>
      <c r="J44" s="14">
        <f t="shared" si="15"/>
        <v>5.4638285904545594</v>
      </c>
      <c r="K44" s="15">
        <f t="shared" ref="K44:K53" si="17">(J44-J43)/J43</f>
        <v>8.0554732800133477E-2</v>
      </c>
      <c r="L44" s="42">
        <f t="shared" ref="L44:L53" si="18">(D44-D43)/D43*100</f>
        <v>2.3421992854307265</v>
      </c>
      <c r="M44" s="42">
        <f t="shared" si="16"/>
        <v>3.7530833643451618</v>
      </c>
    </row>
    <row r="45" spans="2:13" x14ac:dyDescent="0.3">
      <c r="B45" s="12">
        <v>4</v>
      </c>
      <c r="C45" s="2">
        <v>2015</v>
      </c>
      <c r="D45" s="26">
        <v>43570</v>
      </c>
      <c r="E45" s="25">
        <v>16266948</v>
      </c>
      <c r="F45" s="24">
        <v>908534</v>
      </c>
      <c r="G45" s="24">
        <v>2315889217</v>
      </c>
      <c r="H45" s="13">
        <f t="shared" si="13"/>
        <v>2.6784372827650276E-3</v>
      </c>
      <c r="I45" s="13">
        <f t="shared" si="14"/>
        <v>3.9230460305735774E-4</v>
      </c>
      <c r="J45" s="14">
        <f t="shared" si="15"/>
        <v>6.8274429152528215</v>
      </c>
      <c r="K45" s="15">
        <f t="shared" si="17"/>
        <v>0.24957121224127152</v>
      </c>
      <c r="L45" s="42">
        <f t="shared" si="18"/>
        <v>5.6293638479441421</v>
      </c>
      <c r="M45" s="42">
        <f t="shared" si="16"/>
        <v>4.7956378077210102</v>
      </c>
    </row>
    <row r="46" spans="2:13" x14ac:dyDescent="0.3">
      <c r="B46" s="12">
        <v>5</v>
      </c>
      <c r="C46" s="2">
        <v>2016</v>
      </c>
      <c r="D46" s="26">
        <v>43547</v>
      </c>
      <c r="E46" s="25">
        <v>16171116</v>
      </c>
      <c r="F46" s="24">
        <v>839413</v>
      </c>
      <c r="G46" s="24">
        <v>2249113117</v>
      </c>
      <c r="H46" s="13">
        <f t="shared" si="13"/>
        <v>2.6928877388548819E-3</v>
      </c>
      <c r="I46" s="13">
        <f t="shared" si="14"/>
        <v>3.7321955647995981E-4</v>
      </c>
      <c r="J46" s="14">
        <f t="shared" si="15"/>
        <v>7.2152910856360171</v>
      </c>
      <c r="K46" s="15">
        <f t="shared" si="17"/>
        <v>5.6807237379711349E-2</v>
      </c>
      <c r="L46" s="42">
        <f t="shared" si="18"/>
        <v>-5.2788616020197382E-2</v>
      </c>
      <c r="M46" s="42">
        <f t="shared" si="16"/>
        <v>5.1877919450854346</v>
      </c>
    </row>
    <row r="47" spans="2:13" x14ac:dyDescent="0.3">
      <c r="B47" s="12">
        <v>6</v>
      </c>
      <c r="C47" s="2">
        <v>2017</v>
      </c>
      <c r="D47" s="26">
        <v>52128</v>
      </c>
      <c r="E47" s="25">
        <v>17810363</v>
      </c>
      <c r="F47" s="24">
        <v>976284</v>
      </c>
      <c r="G47" s="24">
        <v>2406075845</v>
      </c>
      <c r="H47" s="13">
        <f t="shared" si="13"/>
        <v>2.9268353486113672E-3</v>
      </c>
      <c r="I47" s="13">
        <f t="shared" si="14"/>
        <v>4.0575778275185668E-4</v>
      </c>
      <c r="J47" s="14">
        <f t="shared" si="15"/>
        <v>7.213257448228144</v>
      </c>
      <c r="K47" s="15">
        <f t="shared" si="17"/>
        <v>-2.8185105545105516E-4</v>
      </c>
      <c r="L47" s="42">
        <f t="shared" si="18"/>
        <v>19.705146163914851</v>
      </c>
      <c r="M47" s="42">
        <f t="shared" si="16"/>
        <v>5.3394299199823001</v>
      </c>
    </row>
    <row r="48" spans="2:13" x14ac:dyDescent="0.3">
      <c r="B48" s="12">
        <v>7</v>
      </c>
      <c r="C48" s="2">
        <v>2018</v>
      </c>
      <c r="D48" s="26">
        <v>47594</v>
      </c>
      <c r="E48" s="25">
        <v>18471422</v>
      </c>
      <c r="F48" s="24">
        <v>1102818</v>
      </c>
      <c r="G48" s="24">
        <v>2609126878</v>
      </c>
      <c r="H48" s="13">
        <f t="shared" si="13"/>
        <v>2.5766289135725445E-3</v>
      </c>
      <c r="I48" s="13">
        <f t="shared" si="14"/>
        <v>4.2267703012026538E-4</v>
      </c>
      <c r="J48" s="14">
        <f t="shared" si="15"/>
        <v>6.0959757213194425</v>
      </c>
      <c r="K48" s="15">
        <f t="shared" si="17"/>
        <v>-0.15489281159417778</v>
      </c>
      <c r="L48" s="42">
        <f t="shared" si="18"/>
        <v>-8.6978207489257215</v>
      </c>
      <c r="M48" s="42">
        <f t="shared" si="16"/>
        <v>4.3156713075049558</v>
      </c>
    </row>
    <row r="49" spans="2:13" x14ac:dyDescent="0.3">
      <c r="B49" s="12">
        <v>8</v>
      </c>
      <c r="C49" s="2">
        <v>2019</v>
      </c>
      <c r="D49" s="26">
        <v>62665</v>
      </c>
      <c r="E49" s="25">
        <v>17873447</v>
      </c>
      <c r="F49" s="24">
        <v>1130381</v>
      </c>
      <c r="G49" s="24">
        <v>2563536173</v>
      </c>
      <c r="H49" s="13">
        <f t="shared" si="13"/>
        <v>3.506038874314507E-3</v>
      </c>
      <c r="I49" s="13">
        <f t="shared" si="14"/>
        <v>4.4094599167569462E-4</v>
      </c>
      <c r="J49" s="14">
        <f t="shared" si="15"/>
        <v>7.9511752924451482</v>
      </c>
      <c r="K49" s="15">
        <f t="shared" si="17"/>
        <v>0.30433185037754013</v>
      </c>
      <c r="L49" s="42">
        <f t="shared" si="18"/>
        <v>31.665756187754756</v>
      </c>
      <c r="M49" s="42">
        <f t="shared" si="16"/>
        <v>5.543706060169094</v>
      </c>
    </row>
    <row r="50" spans="2:13" x14ac:dyDescent="0.3">
      <c r="B50" s="12">
        <v>9</v>
      </c>
      <c r="C50" s="2">
        <v>2020</v>
      </c>
      <c r="D50" s="26">
        <v>60013</v>
      </c>
      <c r="E50" s="25">
        <v>18666768</v>
      </c>
      <c r="F50" s="24">
        <v>1288883</v>
      </c>
      <c r="G50" s="24">
        <v>2406931650</v>
      </c>
      <c r="H50" s="13">
        <f t="shared" si="13"/>
        <v>3.2149646901916819E-3</v>
      </c>
      <c r="I50" s="13">
        <f t="shared" si="14"/>
        <v>5.3548799360380673E-4</v>
      </c>
      <c r="J50" s="14">
        <f t="shared" si="15"/>
        <v>6.0038034999723049</v>
      </c>
      <c r="K50" s="15">
        <f t="shared" si="17"/>
        <v>-0.24491621940760747</v>
      </c>
      <c r="L50" s="42">
        <f t="shared" si="18"/>
        <v>-4.2320274475384982</v>
      </c>
      <c r="M50" s="42">
        <f t="shared" si="16"/>
        <v>4.6562023085105473</v>
      </c>
    </row>
    <row r="51" spans="2:13" x14ac:dyDescent="0.3">
      <c r="B51" s="12">
        <v>10</v>
      </c>
      <c r="C51" s="2">
        <v>2021</v>
      </c>
      <c r="D51" s="26">
        <v>48510</v>
      </c>
      <c r="E51" s="25">
        <v>25834929</v>
      </c>
      <c r="F51" s="24">
        <v>1060442</v>
      </c>
      <c r="G51" s="24">
        <v>2935314152</v>
      </c>
      <c r="H51" s="13">
        <f t="shared" si="13"/>
        <v>1.8776904709124612E-3</v>
      </c>
      <c r="I51" s="13">
        <f t="shared" si="14"/>
        <v>3.6127035986163839E-4</v>
      </c>
      <c r="J51" s="14">
        <f t="shared" si="15"/>
        <v>5.1974661625481566</v>
      </c>
      <c r="K51" s="15">
        <f t="shared" si="17"/>
        <v>-0.13430441842872903</v>
      </c>
      <c r="L51" s="42">
        <f t="shared" si="18"/>
        <v>-19.167513705363838</v>
      </c>
      <c r="M51" s="42">
        <f t="shared" si="16"/>
        <v>4.5745076109773093</v>
      </c>
    </row>
    <row r="52" spans="2:13" x14ac:dyDescent="0.3">
      <c r="B52" s="12">
        <v>11</v>
      </c>
      <c r="C52" s="2">
        <v>2022</v>
      </c>
      <c r="D52" s="26">
        <v>46828</v>
      </c>
      <c r="E52" s="25">
        <v>28239114</v>
      </c>
      <c r="F52" s="24">
        <v>1325676</v>
      </c>
      <c r="G52" s="24">
        <v>3375948186</v>
      </c>
      <c r="H52" s="13">
        <f t="shared" si="13"/>
        <v>1.6582673238260946E-3</v>
      </c>
      <c r="I52" s="13">
        <f t="shared" si="14"/>
        <v>3.9268256707776381E-4</v>
      </c>
      <c r="J52" s="14">
        <f t="shared" si="15"/>
        <v>4.222920656158653</v>
      </c>
      <c r="K52" s="15">
        <f t="shared" si="17"/>
        <v>-0.18750396364518401</v>
      </c>
      <c r="L52" s="42">
        <f t="shared" si="18"/>
        <v>-3.4673263244691817</v>
      </c>
      <c r="M52" s="42">
        <f t="shared" si="16"/>
        <v>3.5323864956444866</v>
      </c>
    </row>
    <row r="53" spans="2:13" x14ac:dyDescent="0.3">
      <c r="B53" s="12">
        <v>12</v>
      </c>
      <c r="C53" s="2">
        <v>2023</v>
      </c>
      <c r="D53" s="26">
        <v>35995</v>
      </c>
      <c r="E53" s="25">
        <v>23287665</v>
      </c>
      <c r="F53" s="24">
        <v>1181803</v>
      </c>
      <c r="G53" s="24">
        <v>3172533052</v>
      </c>
      <c r="H53" s="13">
        <f t="shared" si="13"/>
        <v>1.545668060752334E-3</v>
      </c>
      <c r="I53" s="13">
        <f t="shared" si="14"/>
        <v>3.725108550894303E-4</v>
      </c>
      <c r="J53" s="14">
        <f t="shared" si="15"/>
        <v>4.1493235422126391</v>
      </c>
      <c r="K53" s="15">
        <f t="shared" si="17"/>
        <v>-1.7428012491468622E-2</v>
      </c>
      <c r="L53" s="42">
        <f t="shared" si="18"/>
        <v>-23.1335952848723</v>
      </c>
      <c r="M53" s="42">
        <f t="shared" si="16"/>
        <v>3.0457698956594288</v>
      </c>
    </row>
    <row r="54" spans="2:13" x14ac:dyDescent="0.3">
      <c r="B54" s="16"/>
      <c r="D54" s="17"/>
      <c r="E54" s="17"/>
      <c r="F54" s="17"/>
      <c r="G54" s="17"/>
      <c r="H54" s="18"/>
      <c r="I54" s="18"/>
      <c r="J54" s="19">
        <f>AVERAGE(J42:J53)</f>
        <v>5.9713347146071172</v>
      </c>
      <c r="K54" s="20">
        <f>AVERAGE(K43:K53)*100</f>
        <v>-2.183533770654408</v>
      </c>
      <c r="L54" s="20">
        <f>AVERAGE(L43:L53)</f>
        <v>-1.6102193952236414</v>
      </c>
      <c r="M54" s="19">
        <f>AVERAGE(M42:M53)</f>
        <v>4.3468796670933321</v>
      </c>
    </row>
    <row r="57" spans="2:13" x14ac:dyDescent="0.3">
      <c r="B57" s="16">
        <v>4</v>
      </c>
      <c r="C57" s="21" t="s">
        <v>31</v>
      </c>
      <c r="D57" s="1" t="s">
        <v>9</v>
      </c>
      <c r="E57" s="21" t="s">
        <v>25</v>
      </c>
      <c r="F57" s="1" t="s">
        <v>23</v>
      </c>
    </row>
    <row r="58" spans="2:13" ht="62.4" x14ac:dyDescent="0.3">
      <c r="B58" s="2"/>
      <c r="C58" s="3" t="s">
        <v>8</v>
      </c>
      <c r="D58" s="29" t="s">
        <v>34</v>
      </c>
      <c r="E58" s="30" t="s">
        <v>35</v>
      </c>
      <c r="F58" s="31" t="s">
        <v>30</v>
      </c>
      <c r="G58" s="31" t="s">
        <v>36</v>
      </c>
      <c r="H58" s="5" t="s">
        <v>17</v>
      </c>
      <c r="I58" s="6" t="s">
        <v>1</v>
      </c>
      <c r="J58" s="7" t="s">
        <v>2</v>
      </c>
      <c r="K58" s="5" t="s">
        <v>3</v>
      </c>
      <c r="L58" s="5" t="s">
        <v>44</v>
      </c>
      <c r="M58" s="43" t="s">
        <v>42</v>
      </c>
    </row>
    <row r="59" spans="2:13" x14ac:dyDescent="0.3">
      <c r="B59" s="2"/>
      <c r="C59" s="8"/>
      <c r="D59" s="9" t="s">
        <v>4</v>
      </c>
      <c r="E59" s="6" t="s">
        <v>5</v>
      </c>
      <c r="F59" s="10" t="s">
        <v>6</v>
      </c>
      <c r="G59" s="10" t="s">
        <v>7</v>
      </c>
      <c r="H59" s="10"/>
      <c r="I59" s="10"/>
      <c r="J59" s="11"/>
      <c r="K59" s="2"/>
      <c r="L59" s="2"/>
      <c r="M59" s="2"/>
    </row>
    <row r="60" spans="2:13" x14ac:dyDescent="0.3">
      <c r="B60" s="12">
        <v>1</v>
      </c>
      <c r="C60" s="2">
        <v>2012</v>
      </c>
      <c r="D60" s="26">
        <v>33155</v>
      </c>
      <c r="E60" s="25">
        <v>6635141</v>
      </c>
      <c r="F60" s="24">
        <v>143917</v>
      </c>
      <c r="G60" s="24">
        <v>247575852</v>
      </c>
      <c r="H60" s="13">
        <f>D60/E60</f>
        <v>4.9968794935932783E-3</v>
      </c>
      <c r="I60" s="13">
        <f>F60/G60</f>
        <v>5.8130467425393333E-4</v>
      </c>
      <c r="J60" s="14">
        <f>H60/I60</f>
        <v>8.5959733594202508</v>
      </c>
      <c r="K60" s="2"/>
      <c r="L60" s="41"/>
      <c r="M60" s="42">
        <f>D60/F60*100</f>
        <v>23.037584163094003</v>
      </c>
    </row>
    <row r="61" spans="2:13" x14ac:dyDescent="0.3">
      <c r="B61" s="12">
        <v>2</v>
      </c>
      <c r="C61" s="2">
        <v>2013</v>
      </c>
      <c r="D61" s="26">
        <v>33704</v>
      </c>
      <c r="E61" s="25">
        <v>6061870</v>
      </c>
      <c r="F61" s="24">
        <v>125439</v>
      </c>
      <c r="G61" s="24">
        <v>250708238</v>
      </c>
      <c r="H61" s="13">
        <f t="shared" ref="H61:H71" si="19">D61/E61</f>
        <v>5.5600004619036697E-3</v>
      </c>
      <c r="I61" s="13">
        <f t="shared" ref="I61:I71" si="20">F61/G61</f>
        <v>5.0033856486199704E-4</v>
      </c>
      <c r="J61" s="14">
        <f t="shared" ref="J61:J71" si="21">H61/I61</f>
        <v>11.112476335773206</v>
      </c>
      <c r="K61" s="15">
        <f>(J61-J60)/J60</f>
        <v>0.29275369654271227</v>
      </c>
      <c r="L61" s="42">
        <f>(D61-D60)/D60*100</f>
        <v>1.655858844819786</v>
      </c>
      <c r="M61" s="42">
        <f t="shared" ref="M61:M71" si="22">D61/F61*100</f>
        <v>26.868836645700299</v>
      </c>
    </row>
    <row r="62" spans="2:13" x14ac:dyDescent="0.3">
      <c r="B62" s="12">
        <v>3</v>
      </c>
      <c r="C62" s="2">
        <v>2014</v>
      </c>
      <c r="D62" s="26">
        <v>13557</v>
      </c>
      <c r="E62" s="25">
        <v>5784720</v>
      </c>
      <c r="F62" s="24">
        <v>100396</v>
      </c>
      <c r="G62" s="24">
        <v>227931507</v>
      </c>
      <c r="H62" s="13">
        <f t="shared" si="19"/>
        <v>2.3435879351118116E-3</v>
      </c>
      <c r="I62" s="13">
        <f t="shared" si="20"/>
        <v>4.4046565269276265E-4</v>
      </c>
      <c r="J62" s="14">
        <f t="shared" si="21"/>
        <v>5.3207053053613036</v>
      </c>
      <c r="K62" s="15">
        <f t="shared" ref="K62:K71" si="23">(J62-J61)/J61</f>
        <v>-0.52119535334955658</v>
      </c>
      <c r="L62" s="42">
        <f t="shared" ref="L62:L71" si="24">(D62-D61)/D61*100</f>
        <v>-59.776287680987416</v>
      </c>
      <c r="M62" s="42">
        <f t="shared" si="22"/>
        <v>13.5035260368939</v>
      </c>
    </row>
    <row r="63" spans="2:13" x14ac:dyDescent="0.3">
      <c r="B63" s="12">
        <v>4</v>
      </c>
      <c r="C63" s="2">
        <v>2015</v>
      </c>
      <c r="D63" s="26">
        <v>13553</v>
      </c>
      <c r="E63" s="25">
        <v>5507225</v>
      </c>
      <c r="F63" s="24">
        <v>101748</v>
      </c>
      <c r="G63" s="24">
        <v>202062328</v>
      </c>
      <c r="H63" s="13">
        <f t="shared" si="19"/>
        <v>2.4609490260521405E-3</v>
      </c>
      <c r="I63" s="13">
        <f t="shared" si="20"/>
        <v>5.0354759844200149E-4</v>
      </c>
      <c r="J63" s="14">
        <f t="shared" si="21"/>
        <v>4.8872222480385679</v>
      </c>
      <c r="K63" s="15">
        <f t="shared" si="23"/>
        <v>-8.1470976580105853E-2</v>
      </c>
      <c r="L63" s="42">
        <f t="shared" si="24"/>
        <v>-2.9505052740281774E-2</v>
      </c>
      <c r="M63" s="42">
        <f t="shared" si="22"/>
        <v>13.320163541298108</v>
      </c>
    </row>
    <row r="64" spans="2:13" x14ac:dyDescent="0.3">
      <c r="B64" s="12">
        <v>5</v>
      </c>
      <c r="C64" s="2">
        <v>2016</v>
      </c>
      <c r="D64" s="26">
        <v>20304</v>
      </c>
      <c r="E64" s="25">
        <v>5392400</v>
      </c>
      <c r="F64" s="24">
        <v>122488</v>
      </c>
      <c r="G64" s="24">
        <v>195702347</v>
      </c>
      <c r="H64" s="13">
        <f t="shared" si="19"/>
        <v>3.7652993101401971E-3</v>
      </c>
      <c r="I64" s="13">
        <f t="shared" si="20"/>
        <v>6.2588927459311466E-4</v>
      </c>
      <c r="J64" s="14">
        <f t="shared" si="21"/>
        <v>6.015919209652516</v>
      </c>
      <c r="K64" s="15">
        <f t="shared" si="23"/>
        <v>0.23094856430295105</v>
      </c>
      <c r="L64" s="42">
        <f t="shared" si="24"/>
        <v>49.811849774957572</v>
      </c>
      <c r="M64" s="42">
        <f t="shared" si="22"/>
        <v>16.576317680099276</v>
      </c>
    </row>
    <row r="65" spans="2:13" x14ac:dyDescent="0.3">
      <c r="B65" s="12">
        <v>6</v>
      </c>
      <c r="C65" s="2">
        <v>2017</v>
      </c>
      <c r="D65" s="26">
        <v>24788</v>
      </c>
      <c r="E65" s="25">
        <v>6462142</v>
      </c>
      <c r="F65" s="24">
        <v>90396</v>
      </c>
      <c r="G65" s="24">
        <v>224999327</v>
      </c>
      <c r="H65" s="13">
        <f t="shared" si="19"/>
        <v>3.8358798057981395E-3</v>
      </c>
      <c r="I65" s="13">
        <f t="shared" si="20"/>
        <v>4.0176120171239445E-4</v>
      </c>
      <c r="J65" s="14">
        <f t="shared" si="21"/>
        <v>9.5476611217030847</v>
      </c>
      <c r="K65" s="15">
        <f t="shared" si="23"/>
        <v>0.5870660474269509</v>
      </c>
      <c r="L65" s="42">
        <f t="shared" si="24"/>
        <v>22.084318360914107</v>
      </c>
      <c r="M65" s="42">
        <f t="shared" si="22"/>
        <v>27.421567325987876</v>
      </c>
    </row>
    <row r="66" spans="2:13" x14ac:dyDescent="0.3">
      <c r="B66" s="12">
        <v>7</v>
      </c>
      <c r="C66" s="2">
        <v>2018</v>
      </c>
      <c r="D66" s="26">
        <v>51745</v>
      </c>
      <c r="E66" s="25">
        <v>6818949</v>
      </c>
      <c r="F66" s="24">
        <v>121666</v>
      </c>
      <c r="G66" s="24">
        <v>251099199</v>
      </c>
      <c r="H66" s="13">
        <f t="shared" si="19"/>
        <v>7.5884128184563341E-3</v>
      </c>
      <c r="I66" s="13">
        <f t="shared" si="20"/>
        <v>4.8453360458549293E-4</v>
      </c>
      <c r="J66" s="14">
        <f t="shared" si="21"/>
        <v>15.661272503375782</v>
      </c>
      <c r="K66" s="15">
        <f t="shared" si="23"/>
        <v>0.64032555237802247</v>
      </c>
      <c r="L66" s="42">
        <f t="shared" si="24"/>
        <v>108.7502017105051</v>
      </c>
      <c r="M66" s="42">
        <f t="shared" si="22"/>
        <v>42.530370029424816</v>
      </c>
    </row>
    <row r="67" spans="2:13" x14ac:dyDescent="0.3">
      <c r="B67" s="12">
        <v>8</v>
      </c>
      <c r="C67" s="2">
        <v>2019</v>
      </c>
      <c r="D67" s="26">
        <v>48761</v>
      </c>
      <c r="E67" s="25">
        <v>6218393</v>
      </c>
      <c r="F67" s="24">
        <v>146706</v>
      </c>
      <c r="G67" s="24">
        <v>240139196</v>
      </c>
      <c r="H67" s="13">
        <f t="shared" si="19"/>
        <v>7.8414149765059886E-3</v>
      </c>
      <c r="I67" s="13">
        <f t="shared" si="20"/>
        <v>6.1092067618982119E-4</v>
      </c>
      <c r="J67" s="14">
        <f t="shared" si="21"/>
        <v>12.835406104457261</v>
      </c>
      <c r="K67" s="15">
        <f t="shared" si="23"/>
        <v>-0.18043657680494393</v>
      </c>
      <c r="L67" s="42">
        <f t="shared" si="24"/>
        <v>-5.7667407478983472</v>
      </c>
      <c r="M67" s="42">
        <f t="shared" si="22"/>
        <v>33.237222744809344</v>
      </c>
    </row>
    <row r="68" spans="2:13" x14ac:dyDescent="0.3">
      <c r="B68" s="12">
        <v>9</v>
      </c>
      <c r="C68" s="2">
        <v>2020</v>
      </c>
      <c r="D68" s="26">
        <v>40835</v>
      </c>
      <c r="E68" s="25">
        <v>5112862</v>
      </c>
      <c r="F68" s="24">
        <v>155954</v>
      </c>
      <c r="G68" s="24">
        <v>208615061</v>
      </c>
      <c r="H68" s="13">
        <f t="shared" si="19"/>
        <v>7.9867205490779924E-3</v>
      </c>
      <c r="I68" s="13">
        <f t="shared" si="20"/>
        <v>7.4756826881257625E-4</v>
      </c>
      <c r="J68" s="14">
        <f t="shared" si="21"/>
        <v>10.683600257357034</v>
      </c>
      <c r="K68" s="15">
        <f t="shared" si="23"/>
        <v>-0.16764610559170273</v>
      </c>
      <c r="L68" s="42">
        <f t="shared" si="24"/>
        <v>-16.254793790119152</v>
      </c>
      <c r="M68" s="42">
        <f t="shared" si="22"/>
        <v>26.184002975236286</v>
      </c>
    </row>
    <row r="69" spans="2:13" x14ac:dyDescent="0.3">
      <c r="B69" s="12">
        <v>10</v>
      </c>
      <c r="C69" s="2">
        <v>2021</v>
      </c>
      <c r="D69" s="26">
        <v>34419</v>
      </c>
      <c r="E69" s="25">
        <v>7087712</v>
      </c>
      <c r="F69" s="24">
        <v>125363</v>
      </c>
      <c r="G69" s="24">
        <v>269102030</v>
      </c>
      <c r="H69" s="13">
        <f t="shared" si="19"/>
        <v>4.8561510399971102E-3</v>
      </c>
      <c r="I69" s="13">
        <f t="shared" si="20"/>
        <v>4.6585676072380427E-4</v>
      </c>
      <c r="J69" s="14">
        <f t="shared" si="21"/>
        <v>10.42412915174201</v>
      </c>
      <c r="K69" s="15">
        <f t="shared" si="23"/>
        <v>-2.4286860174906357E-2</v>
      </c>
      <c r="L69" s="42">
        <f t="shared" si="24"/>
        <v>-15.71201175462226</v>
      </c>
      <c r="M69" s="42">
        <f t="shared" si="22"/>
        <v>27.45546931710313</v>
      </c>
    </row>
    <row r="70" spans="2:13" x14ac:dyDescent="0.3">
      <c r="B70" s="12">
        <v>11</v>
      </c>
      <c r="C70" s="2">
        <v>2022</v>
      </c>
      <c r="D70" s="26">
        <v>47612</v>
      </c>
      <c r="E70" s="25">
        <v>8169361</v>
      </c>
      <c r="F70" s="24">
        <v>194208</v>
      </c>
      <c r="G70" s="24">
        <v>306260910</v>
      </c>
      <c r="H70" s="13">
        <f t="shared" si="19"/>
        <v>5.8281180131469282E-3</v>
      </c>
      <c r="I70" s="13">
        <f t="shared" si="20"/>
        <v>6.3412598101403143E-4</v>
      </c>
      <c r="J70" s="14">
        <f t="shared" si="21"/>
        <v>9.1907888773571127</v>
      </c>
      <c r="K70" s="15">
        <f t="shared" si="23"/>
        <v>-0.11831590499613003</v>
      </c>
      <c r="L70" s="42">
        <f t="shared" si="24"/>
        <v>38.330573229902086</v>
      </c>
      <c r="M70" s="42">
        <f t="shared" si="22"/>
        <v>24.515982863733729</v>
      </c>
    </row>
    <row r="71" spans="2:13" x14ac:dyDescent="0.3">
      <c r="B71" s="12">
        <v>12</v>
      </c>
      <c r="C71" s="2">
        <v>2023</v>
      </c>
      <c r="D71" s="26">
        <v>54659</v>
      </c>
      <c r="E71" s="25">
        <v>7224333</v>
      </c>
      <c r="F71" s="24">
        <v>223054</v>
      </c>
      <c r="G71" s="24">
        <v>292053342</v>
      </c>
      <c r="H71" s="13">
        <f t="shared" si="19"/>
        <v>7.5659579922464811E-3</v>
      </c>
      <c r="I71" s="13">
        <f t="shared" si="20"/>
        <v>7.6374404234689434E-4</v>
      </c>
      <c r="J71" s="14">
        <f t="shared" si="21"/>
        <v>9.9064052519443493</v>
      </c>
      <c r="K71" s="15">
        <f t="shared" si="23"/>
        <v>7.7862345021357734E-2</v>
      </c>
      <c r="L71" s="42">
        <f t="shared" si="24"/>
        <v>14.800890531798705</v>
      </c>
      <c r="M71" s="42">
        <f t="shared" si="22"/>
        <v>24.504828427197001</v>
      </c>
    </row>
    <row r="72" spans="2:13" x14ac:dyDescent="0.3">
      <c r="B72" s="16"/>
      <c r="D72" s="17"/>
      <c r="E72" s="17"/>
      <c r="F72" s="17"/>
      <c r="G72" s="17"/>
      <c r="H72" s="18"/>
      <c r="I72" s="18"/>
      <c r="J72" s="19">
        <f>AVERAGE(J60:J71)</f>
        <v>9.5151299771818731</v>
      </c>
      <c r="K72" s="20">
        <f>AVERAGE(K61:K71)*100</f>
        <v>6.6873129834058975</v>
      </c>
      <c r="L72" s="20">
        <f>AVERAGE(L61:L71)</f>
        <v>12.535850311502715</v>
      </c>
      <c r="M72" s="19">
        <f>AVERAGE(M60:M71)</f>
        <v>24.929655979214818</v>
      </c>
    </row>
    <row r="75" spans="2:13" x14ac:dyDescent="0.3">
      <c r="B75" s="16">
        <v>5</v>
      </c>
      <c r="C75" s="21" t="s">
        <v>31</v>
      </c>
      <c r="D75" s="1" t="s">
        <v>9</v>
      </c>
      <c r="E75" s="21" t="s">
        <v>25</v>
      </c>
      <c r="F75" s="80" t="s">
        <v>29</v>
      </c>
    </row>
    <row r="76" spans="2:13" ht="62.4" x14ac:dyDescent="0.3">
      <c r="B76" s="2"/>
      <c r="C76" s="3" t="s">
        <v>8</v>
      </c>
      <c r="D76" s="29" t="s">
        <v>34</v>
      </c>
      <c r="E76" s="30" t="s">
        <v>35</v>
      </c>
      <c r="F76" s="31" t="s">
        <v>30</v>
      </c>
      <c r="G76" s="31" t="s">
        <v>36</v>
      </c>
      <c r="H76" s="5" t="s">
        <v>17</v>
      </c>
      <c r="I76" s="6" t="s">
        <v>1</v>
      </c>
      <c r="J76" s="7" t="s">
        <v>2</v>
      </c>
      <c r="K76" s="5" t="s">
        <v>3</v>
      </c>
      <c r="L76" s="5" t="s">
        <v>44</v>
      </c>
      <c r="M76" s="43" t="s">
        <v>42</v>
      </c>
    </row>
    <row r="77" spans="2:13" x14ac:dyDescent="0.3">
      <c r="B77" s="2"/>
      <c r="C77" s="8"/>
      <c r="D77" s="9" t="s">
        <v>4</v>
      </c>
      <c r="E77" s="6" t="s">
        <v>5</v>
      </c>
      <c r="F77" s="10" t="s">
        <v>6</v>
      </c>
      <c r="G77" s="10" t="s">
        <v>7</v>
      </c>
      <c r="H77" s="10"/>
      <c r="I77" s="10"/>
      <c r="J77" s="11"/>
      <c r="K77" s="2"/>
      <c r="L77" s="2"/>
      <c r="M77" s="2"/>
    </row>
    <row r="78" spans="2:13" x14ac:dyDescent="0.3">
      <c r="B78" s="12">
        <v>1</v>
      </c>
      <c r="C78" s="2">
        <v>2012</v>
      </c>
      <c r="D78" s="26">
        <v>2050</v>
      </c>
      <c r="E78" s="25">
        <v>2277010</v>
      </c>
      <c r="F78" s="24">
        <v>748878</v>
      </c>
      <c r="G78" s="24">
        <v>489104116</v>
      </c>
      <c r="H78" s="13">
        <f>D78/E78</f>
        <v>9.0030346814462829E-4</v>
      </c>
      <c r="I78" s="13">
        <f>F78/G78</f>
        <v>1.5311218521824911E-3</v>
      </c>
      <c r="J78" s="14">
        <f>H78/I78</f>
        <v>0.58800249428960738</v>
      </c>
      <c r="K78" s="2"/>
      <c r="L78" s="41"/>
      <c r="M78" s="42">
        <f>D78/F78*100</f>
        <v>0.2737428526408841</v>
      </c>
    </row>
    <row r="79" spans="2:13" x14ac:dyDescent="0.3">
      <c r="B79" s="12">
        <v>2</v>
      </c>
      <c r="C79" s="2">
        <v>2013</v>
      </c>
      <c r="D79" s="26">
        <v>16828</v>
      </c>
      <c r="E79" s="25">
        <v>2128635</v>
      </c>
      <c r="F79" s="24">
        <v>815371</v>
      </c>
      <c r="G79" s="24">
        <v>479336353</v>
      </c>
      <c r="H79" s="13">
        <f t="shared" ref="H79:H89" si="25">D79/E79</f>
        <v>7.905535707155055E-3</v>
      </c>
      <c r="I79" s="13">
        <f t="shared" ref="I79:I89" si="26">F79/G79</f>
        <v>1.7010414396840042E-3</v>
      </c>
      <c r="J79" s="14">
        <f t="shared" ref="J79:J89" si="27">H79/I79</f>
        <v>4.6474680291290467</v>
      </c>
      <c r="K79" s="15">
        <f>(J79-J78)/J78</f>
        <v>6.9038236644622826</v>
      </c>
      <c r="L79" s="42">
        <f>(D79-D78)/D78*100</f>
        <v>720.8780487804878</v>
      </c>
      <c r="M79" s="42">
        <f t="shared" ref="M79:M89" si="28">D79/F79*100</f>
        <v>2.0638457830852457</v>
      </c>
    </row>
    <row r="80" spans="2:13" x14ac:dyDescent="0.3">
      <c r="B80" s="12">
        <v>3</v>
      </c>
      <c r="C80" s="2">
        <v>2014</v>
      </c>
      <c r="D80" s="26">
        <v>24801</v>
      </c>
      <c r="E80" s="25">
        <v>2286913</v>
      </c>
      <c r="F80" s="24">
        <v>805728</v>
      </c>
      <c r="G80" s="24">
        <v>474082559</v>
      </c>
      <c r="H80" s="13">
        <f t="shared" si="25"/>
        <v>1.0844750106366093E-2</v>
      </c>
      <c r="I80" s="13">
        <f t="shared" si="26"/>
        <v>1.699552081602732E-3</v>
      </c>
      <c r="J80" s="14">
        <f t="shared" si="27"/>
        <v>6.3809460291085323</v>
      </c>
      <c r="K80" s="15">
        <f t="shared" ref="K80:K89" si="29">(J80-J79)/J79</f>
        <v>0.37299406668631696</v>
      </c>
      <c r="L80" s="42">
        <f t="shared" ref="L80:L89" si="30">(D80-D79)/D79*100</f>
        <v>47.379367720465893</v>
      </c>
      <c r="M80" s="42">
        <f t="shared" si="28"/>
        <v>3.0780859049207674</v>
      </c>
    </row>
    <row r="81" spans="2:13" x14ac:dyDescent="0.3">
      <c r="B81" s="12">
        <v>4</v>
      </c>
      <c r="C81" s="2">
        <v>2015</v>
      </c>
      <c r="D81" s="26">
        <v>29186</v>
      </c>
      <c r="E81" s="25">
        <v>1873113</v>
      </c>
      <c r="F81" s="24">
        <v>621198</v>
      </c>
      <c r="G81" s="24">
        <v>410933398</v>
      </c>
      <c r="H81" s="13">
        <f t="shared" si="25"/>
        <v>1.558154793650997E-2</v>
      </c>
      <c r="I81" s="13">
        <f t="shared" si="26"/>
        <v>1.5116756219459193E-3</v>
      </c>
      <c r="J81" s="14">
        <f t="shared" si="27"/>
        <v>10.30746789212124</v>
      </c>
      <c r="K81" s="15">
        <f t="shared" si="29"/>
        <v>0.61535105376236399</v>
      </c>
      <c r="L81" s="42">
        <f t="shared" si="30"/>
        <v>17.680738679891938</v>
      </c>
      <c r="M81" s="42">
        <f t="shared" si="28"/>
        <v>4.6983409476527616</v>
      </c>
    </row>
    <row r="82" spans="2:13" x14ac:dyDescent="0.3">
      <c r="B82" s="12">
        <v>5</v>
      </c>
      <c r="C82" s="2">
        <v>2016</v>
      </c>
      <c r="D82" s="26">
        <v>23747</v>
      </c>
      <c r="E82" s="25">
        <v>1572184</v>
      </c>
      <c r="F82" s="24">
        <v>638922</v>
      </c>
      <c r="G82" s="24">
        <v>406670670</v>
      </c>
      <c r="H82" s="13">
        <f t="shared" si="25"/>
        <v>1.5104466143911909E-2</v>
      </c>
      <c r="I82" s="13">
        <f t="shared" si="26"/>
        <v>1.571104205769253E-3</v>
      </c>
      <c r="J82" s="14">
        <f t="shared" si="27"/>
        <v>9.6139174527359721</v>
      </c>
      <c r="K82" s="15">
        <f t="shared" si="29"/>
        <v>-6.7286209051924353E-2</v>
      </c>
      <c r="L82" s="42">
        <f t="shared" si="30"/>
        <v>-18.635647228123073</v>
      </c>
      <c r="M82" s="42">
        <f t="shared" si="28"/>
        <v>3.7167291156040956</v>
      </c>
    </row>
    <row r="83" spans="2:13" x14ac:dyDescent="0.3">
      <c r="B83" s="12">
        <v>6</v>
      </c>
      <c r="C83" s="2">
        <v>2017</v>
      </c>
      <c r="D83" s="26">
        <v>40912</v>
      </c>
      <c r="E83" s="25">
        <v>1937884</v>
      </c>
      <c r="F83" s="24">
        <v>746840</v>
      </c>
      <c r="G83" s="24">
        <v>453583034</v>
      </c>
      <c r="H83" s="13">
        <f t="shared" si="25"/>
        <v>2.1111686767629024E-2</v>
      </c>
      <c r="I83" s="13">
        <f t="shared" si="26"/>
        <v>1.6465342484569209E-3</v>
      </c>
      <c r="J83" s="14">
        <f t="shared" si="27"/>
        <v>12.821893493812363</v>
      </c>
      <c r="K83" s="15">
        <f t="shared" si="29"/>
        <v>0.3336804228710587</v>
      </c>
      <c r="L83" s="42">
        <f t="shared" si="30"/>
        <v>72.282814671326904</v>
      </c>
      <c r="M83" s="42">
        <f t="shared" si="28"/>
        <v>5.478014032456751</v>
      </c>
    </row>
    <row r="84" spans="2:13" x14ac:dyDescent="0.3">
      <c r="B84" s="12">
        <v>7</v>
      </c>
      <c r="C84" s="2">
        <v>2018</v>
      </c>
      <c r="D84" s="26">
        <v>50707</v>
      </c>
      <c r="E84" s="25">
        <v>1921238</v>
      </c>
      <c r="F84" s="24">
        <v>869015</v>
      </c>
      <c r="G84" s="24">
        <v>503581134</v>
      </c>
      <c r="H84" s="13">
        <f t="shared" si="25"/>
        <v>2.6392877925587564E-2</v>
      </c>
      <c r="I84" s="13">
        <f t="shared" si="26"/>
        <v>1.7256702869254035E-3</v>
      </c>
      <c r="J84" s="14">
        <f t="shared" si="27"/>
        <v>15.294276157823457</v>
      </c>
      <c r="K84" s="15">
        <f t="shared" si="29"/>
        <v>0.19282508197437659</v>
      </c>
      <c r="L84" s="42">
        <f t="shared" si="30"/>
        <v>23.9416308173641</v>
      </c>
      <c r="M84" s="42">
        <f t="shared" si="28"/>
        <v>5.8349970944114888</v>
      </c>
    </row>
    <row r="85" spans="2:13" x14ac:dyDescent="0.3">
      <c r="B85" s="12">
        <v>8</v>
      </c>
      <c r="C85" s="2">
        <v>2019</v>
      </c>
      <c r="D85" s="26">
        <v>46798</v>
      </c>
      <c r="E85" s="25">
        <v>1749463</v>
      </c>
      <c r="F85" s="24">
        <v>738237</v>
      </c>
      <c r="G85" s="24">
        <v>474957328</v>
      </c>
      <c r="H85" s="13">
        <f t="shared" si="25"/>
        <v>2.6749922690562762E-2</v>
      </c>
      <c r="I85" s="13">
        <f t="shared" si="26"/>
        <v>1.5543227917098269E-3</v>
      </c>
      <c r="J85" s="14">
        <f t="shared" si="27"/>
        <v>17.21001765735971</v>
      </c>
      <c r="K85" s="15">
        <f t="shared" si="29"/>
        <v>0.12525872292140461</v>
      </c>
      <c r="L85" s="42">
        <f t="shared" si="30"/>
        <v>-7.7089948133393813</v>
      </c>
      <c r="M85" s="42">
        <f t="shared" si="28"/>
        <v>6.3391566664905712</v>
      </c>
    </row>
    <row r="86" spans="2:13" x14ac:dyDescent="0.3">
      <c r="B86" s="12">
        <v>9</v>
      </c>
      <c r="C86" s="2">
        <v>2020</v>
      </c>
      <c r="D86" s="26">
        <v>13999</v>
      </c>
      <c r="E86" s="25">
        <v>1746083</v>
      </c>
      <c r="F86" s="24">
        <v>795626</v>
      </c>
      <c r="G86" s="24">
        <v>426475840</v>
      </c>
      <c r="H86" s="13">
        <f t="shared" si="25"/>
        <v>8.0173737445470798E-3</v>
      </c>
      <c r="I86" s="13">
        <f t="shared" si="26"/>
        <v>1.8655828194159838E-3</v>
      </c>
      <c r="J86" s="14">
        <f t="shared" si="27"/>
        <v>4.2975169266711513</v>
      </c>
      <c r="K86" s="15">
        <f t="shared" si="29"/>
        <v>-0.75028980142659207</v>
      </c>
      <c r="L86" s="42">
        <f t="shared" si="30"/>
        <v>-70.086328475575883</v>
      </c>
      <c r="M86" s="42">
        <f t="shared" si="28"/>
        <v>1.7594950391264237</v>
      </c>
    </row>
    <row r="87" spans="2:13" x14ac:dyDescent="0.3">
      <c r="B87" s="12">
        <v>10</v>
      </c>
      <c r="C87" s="2">
        <v>2021</v>
      </c>
      <c r="D87" s="26">
        <v>1190</v>
      </c>
      <c r="E87" s="25">
        <v>2805702</v>
      </c>
      <c r="F87" s="24">
        <v>782790</v>
      </c>
      <c r="G87" s="24">
        <v>568202425</v>
      </c>
      <c r="H87" s="13">
        <f t="shared" si="25"/>
        <v>4.2413627676781069E-4</v>
      </c>
      <c r="I87" s="13">
        <f t="shared" si="26"/>
        <v>1.3776604350113431E-3</v>
      </c>
      <c r="J87" s="14">
        <f t="shared" si="27"/>
        <v>0.30786706650562884</v>
      </c>
      <c r="K87" s="15">
        <f t="shared" si="29"/>
        <v>-0.92836163957960205</v>
      </c>
      <c r="L87" s="42">
        <f t="shared" si="30"/>
        <v>-91.499392813772417</v>
      </c>
      <c r="M87" s="42">
        <f t="shared" si="28"/>
        <v>0.15202033751069891</v>
      </c>
    </row>
    <row r="88" spans="2:13" x14ac:dyDescent="0.3">
      <c r="B88" s="12">
        <v>11</v>
      </c>
      <c r="C88" s="2">
        <v>2022</v>
      </c>
      <c r="D88" s="26">
        <v>1190</v>
      </c>
      <c r="E88" s="25">
        <v>3129878</v>
      </c>
      <c r="F88" s="24">
        <v>873541</v>
      </c>
      <c r="G88" s="24">
        <v>695235843</v>
      </c>
      <c r="H88" s="13">
        <f t="shared" si="25"/>
        <v>3.8020651284171458E-4</v>
      </c>
      <c r="I88" s="13">
        <f t="shared" si="26"/>
        <v>1.2564671525429393E-3</v>
      </c>
      <c r="J88" s="14">
        <f t="shared" si="27"/>
        <v>0.30259964382850923</v>
      </c>
      <c r="K88" s="15">
        <f t="shared" si="29"/>
        <v>-1.7109406137220909E-2</v>
      </c>
      <c r="L88" s="42">
        <f t="shared" si="30"/>
        <v>0</v>
      </c>
      <c r="M88" s="42">
        <f t="shared" si="28"/>
        <v>0.13622714904051442</v>
      </c>
    </row>
    <row r="89" spans="2:13" x14ac:dyDescent="0.3">
      <c r="B89" s="12">
        <v>12</v>
      </c>
      <c r="C89" s="2">
        <v>2023</v>
      </c>
      <c r="D89" s="26">
        <v>1190</v>
      </c>
      <c r="E89" s="25">
        <v>2098630</v>
      </c>
      <c r="F89" s="24">
        <v>975460</v>
      </c>
      <c r="G89" s="24">
        <v>639928812</v>
      </c>
      <c r="H89" s="13">
        <f t="shared" si="25"/>
        <v>5.6703659053763641E-4</v>
      </c>
      <c r="I89" s="13">
        <f t="shared" si="26"/>
        <v>1.5243258026644377E-3</v>
      </c>
      <c r="J89" s="14">
        <f t="shared" si="27"/>
        <v>0.37199172876722786</v>
      </c>
      <c r="K89" s="15">
        <f t="shared" si="29"/>
        <v>0.22931978392560451</v>
      </c>
      <c r="L89" s="42">
        <f t="shared" si="30"/>
        <v>0</v>
      </c>
      <c r="M89" s="42">
        <f t="shared" si="28"/>
        <v>0.12199372603694668</v>
      </c>
    </row>
    <row r="90" spans="2:13" x14ac:dyDescent="0.3">
      <c r="B90" s="16"/>
      <c r="D90" s="17"/>
      <c r="E90" s="17"/>
      <c r="F90" s="17"/>
      <c r="G90" s="17"/>
      <c r="H90" s="18"/>
      <c r="I90" s="18"/>
      <c r="J90" s="19">
        <f>AVERAGE(J78:J89)</f>
        <v>6.8453303810127037</v>
      </c>
      <c r="K90" s="20">
        <f>AVERAGE(K79:K89)*100</f>
        <v>63.729143094618799</v>
      </c>
      <c r="L90" s="20">
        <f>AVERAGE(L79:L89)</f>
        <v>63.11202157624782</v>
      </c>
      <c r="M90" s="19">
        <f>AVERAGE(M78:M89)</f>
        <v>2.8043873874147622</v>
      </c>
    </row>
    <row r="93" spans="2:13" x14ac:dyDescent="0.3">
      <c r="B93" s="16">
        <v>6</v>
      </c>
      <c r="C93" s="21" t="s">
        <v>31</v>
      </c>
      <c r="D93" s="1" t="s">
        <v>9</v>
      </c>
      <c r="E93" s="21" t="s">
        <v>25</v>
      </c>
      <c r="F93" s="1" t="s">
        <v>28</v>
      </c>
    </row>
    <row r="94" spans="2:13" ht="62.4" x14ac:dyDescent="0.3">
      <c r="B94" s="2"/>
      <c r="C94" s="3" t="s">
        <v>8</v>
      </c>
      <c r="D94" s="29" t="s">
        <v>34</v>
      </c>
      <c r="E94" s="30" t="s">
        <v>35</v>
      </c>
      <c r="F94" s="31" t="s">
        <v>30</v>
      </c>
      <c r="G94" s="31" t="s">
        <v>36</v>
      </c>
      <c r="H94" s="5" t="s">
        <v>17</v>
      </c>
      <c r="I94" s="6" t="s">
        <v>1</v>
      </c>
      <c r="J94" s="7" t="s">
        <v>2</v>
      </c>
      <c r="K94" s="5" t="s">
        <v>3</v>
      </c>
      <c r="L94" s="5" t="s">
        <v>44</v>
      </c>
      <c r="M94" s="43" t="s">
        <v>42</v>
      </c>
    </row>
    <row r="95" spans="2:13" x14ac:dyDescent="0.3">
      <c r="B95" s="2"/>
      <c r="C95" s="8"/>
      <c r="D95" s="9" t="s">
        <v>4</v>
      </c>
      <c r="E95" s="6" t="s">
        <v>5</v>
      </c>
      <c r="F95" s="10" t="s">
        <v>6</v>
      </c>
      <c r="G95" s="10" t="s">
        <v>7</v>
      </c>
      <c r="H95" s="10"/>
      <c r="I95" s="10"/>
      <c r="J95" s="11"/>
      <c r="K95" s="2"/>
      <c r="L95" s="2"/>
      <c r="M95" s="2"/>
    </row>
    <row r="96" spans="2:13" x14ac:dyDescent="0.3">
      <c r="B96" s="12">
        <v>1</v>
      </c>
      <c r="C96" s="2">
        <v>2012</v>
      </c>
      <c r="D96" s="26">
        <v>9028</v>
      </c>
      <c r="E96" s="25">
        <v>4905413</v>
      </c>
      <c r="F96" s="24">
        <v>247811</v>
      </c>
      <c r="G96" s="24">
        <v>251217222</v>
      </c>
      <c r="H96" s="13">
        <f>D96/E96</f>
        <v>1.8404158834332603E-3</v>
      </c>
      <c r="I96" s="13">
        <f>F96/G96</f>
        <v>9.8644112862612582E-4</v>
      </c>
      <c r="J96" s="14">
        <f>H96/I96</f>
        <v>1.8657128439043444</v>
      </c>
      <c r="K96" s="2"/>
      <c r="L96" s="41"/>
      <c r="M96" s="42">
        <f>D96/F96*100</f>
        <v>3.6430989746217883</v>
      </c>
    </row>
    <row r="97" spans="2:13" x14ac:dyDescent="0.3">
      <c r="B97" s="12">
        <v>2</v>
      </c>
      <c r="C97" s="2">
        <v>2013</v>
      </c>
      <c r="D97" s="26">
        <v>17818</v>
      </c>
      <c r="E97" s="25">
        <v>4370482</v>
      </c>
      <c r="F97" s="24">
        <v>265123</v>
      </c>
      <c r="G97" s="24">
        <v>234065772</v>
      </c>
      <c r="H97" s="13">
        <f t="shared" ref="H97:H107" si="31">D97/E97</f>
        <v>4.0768958664055815E-3</v>
      </c>
      <c r="I97" s="13">
        <f t="shared" ref="I97:I107" si="32">F97/G97</f>
        <v>1.132685901636229E-3</v>
      </c>
      <c r="J97" s="14">
        <f t="shared" ref="J97:J107" si="33">H97/I97</f>
        <v>3.5993172162876523</v>
      </c>
      <c r="K97" s="15">
        <f>(J97-J96)/J96</f>
        <v>0.92919142302489832</v>
      </c>
      <c r="L97" s="42">
        <f>(D97-D96)/D96*100</f>
        <v>97.363757199822771</v>
      </c>
      <c r="M97" s="42">
        <f t="shared" ref="M97:M107" si="34">D97/F97*100</f>
        <v>6.72065418692456</v>
      </c>
    </row>
    <row r="98" spans="2:13" x14ac:dyDescent="0.3">
      <c r="B98" s="12">
        <v>3</v>
      </c>
      <c r="C98" s="2">
        <v>2014</v>
      </c>
      <c r="D98" s="26">
        <v>21098</v>
      </c>
      <c r="E98" s="25">
        <v>4962452</v>
      </c>
      <c r="F98" s="24">
        <v>245786</v>
      </c>
      <c r="G98" s="24">
        <v>228857928</v>
      </c>
      <c r="H98" s="13">
        <f t="shared" si="31"/>
        <v>4.2515272691806393E-3</v>
      </c>
      <c r="I98" s="13">
        <f t="shared" si="32"/>
        <v>1.0739676014195148E-3</v>
      </c>
      <c r="J98" s="14">
        <f t="shared" si="33"/>
        <v>3.9587109178723741</v>
      </c>
      <c r="K98" s="15">
        <f t="shared" ref="K98:K107" si="35">(J98-J97)/J97</f>
        <v>9.9850521637379203E-2</v>
      </c>
      <c r="L98" s="42">
        <f t="shared" ref="L98:L107" si="36">(D98-D97)/D97*100</f>
        <v>18.408351105623527</v>
      </c>
      <c r="M98" s="42">
        <f t="shared" si="34"/>
        <v>8.5838900506945066</v>
      </c>
    </row>
    <row r="99" spans="2:13" x14ac:dyDescent="0.3">
      <c r="B99" s="12">
        <v>4</v>
      </c>
      <c r="C99" s="2">
        <v>2015</v>
      </c>
      <c r="D99" s="26">
        <v>26010</v>
      </c>
      <c r="E99" s="25">
        <v>3679853</v>
      </c>
      <c r="F99" s="24">
        <v>212995</v>
      </c>
      <c r="G99" s="24">
        <v>201212236</v>
      </c>
      <c r="H99" s="13">
        <f t="shared" si="31"/>
        <v>7.0682171271515461E-3</v>
      </c>
      <c r="I99" s="13">
        <f t="shared" si="32"/>
        <v>1.0585588840630945E-3</v>
      </c>
      <c r="J99" s="14">
        <f t="shared" si="33"/>
        <v>6.6772073179542195</v>
      </c>
      <c r="K99" s="15">
        <f t="shared" si="35"/>
        <v>0.68671253255918796</v>
      </c>
      <c r="L99" s="42">
        <f t="shared" si="36"/>
        <v>23.281827661389705</v>
      </c>
      <c r="M99" s="42">
        <f t="shared" si="34"/>
        <v>12.211554261837133</v>
      </c>
    </row>
    <row r="100" spans="2:13" x14ac:dyDescent="0.3">
      <c r="B100" s="12">
        <v>5</v>
      </c>
      <c r="C100" s="2">
        <v>2016</v>
      </c>
      <c r="D100" s="26">
        <v>18574</v>
      </c>
      <c r="E100" s="25">
        <v>3199007</v>
      </c>
      <c r="F100" s="24">
        <v>207580</v>
      </c>
      <c r="G100" s="24">
        <v>189223659</v>
      </c>
      <c r="H100" s="13">
        <f t="shared" si="31"/>
        <v>5.8061767292162851E-3</v>
      </c>
      <c r="I100" s="13">
        <f t="shared" si="32"/>
        <v>1.097008699107758E-3</v>
      </c>
      <c r="J100" s="14">
        <f t="shared" si="33"/>
        <v>5.2927353574667961</v>
      </c>
      <c r="K100" s="15">
        <f t="shared" si="35"/>
        <v>-0.20734296459011273</v>
      </c>
      <c r="L100" s="42">
        <f t="shared" si="36"/>
        <v>-28.589004229142638</v>
      </c>
      <c r="M100" s="42">
        <f t="shared" si="34"/>
        <v>8.9478755178726281</v>
      </c>
    </row>
    <row r="101" spans="2:13" x14ac:dyDescent="0.3">
      <c r="B101" s="12">
        <v>6</v>
      </c>
      <c r="C101" s="2">
        <v>2017</v>
      </c>
      <c r="D101" s="26">
        <v>21989</v>
      </c>
      <c r="E101" s="25">
        <v>2509179</v>
      </c>
      <c r="F101" s="24">
        <v>223213</v>
      </c>
      <c r="G101" s="24">
        <v>221108910</v>
      </c>
      <c r="H101" s="13">
        <f t="shared" si="31"/>
        <v>8.7634242116644522E-3</v>
      </c>
      <c r="I101" s="13">
        <f t="shared" si="32"/>
        <v>1.0095160796550443E-3</v>
      </c>
      <c r="J101" s="14">
        <f t="shared" si="33"/>
        <v>8.680816866888291</v>
      </c>
      <c r="K101" s="15">
        <f t="shared" si="35"/>
        <v>0.64013809128803578</v>
      </c>
      <c r="L101" s="42">
        <f t="shared" si="36"/>
        <v>18.385915796274364</v>
      </c>
      <c r="M101" s="42">
        <f t="shared" si="34"/>
        <v>9.8511287425015563</v>
      </c>
    </row>
    <row r="102" spans="2:13" x14ac:dyDescent="0.3">
      <c r="B102" s="12">
        <v>7</v>
      </c>
      <c r="C102" s="2">
        <v>2018</v>
      </c>
      <c r="D102" s="26">
        <v>21392</v>
      </c>
      <c r="E102" s="25">
        <v>2800076</v>
      </c>
      <c r="F102" s="24">
        <v>238874</v>
      </c>
      <c r="G102" s="24">
        <v>227703770</v>
      </c>
      <c r="H102" s="13">
        <f t="shared" si="31"/>
        <v>7.639792634199929E-3</v>
      </c>
      <c r="I102" s="13">
        <f t="shared" si="32"/>
        <v>1.0490559730302225E-3</v>
      </c>
      <c r="J102" s="14">
        <f t="shared" si="33"/>
        <v>7.2825405227255997</v>
      </c>
      <c r="K102" s="15">
        <f t="shared" si="35"/>
        <v>-0.1610765859485197</v>
      </c>
      <c r="L102" s="42">
        <f t="shared" si="36"/>
        <v>-2.714993860566647</v>
      </c>
      <c r="M102" s="42">
        <f t="shared" si="34"/>
        <v>8.9553488449977827</v>
      </c>
    </row>
    <row r="103" spans="2:13" x14ac:dyDescent="0.3">
      <c r="B103" s="12">
        <v>8</v>
      </c>
      <c r="C103" s="2">
        <v>2019</v>
      </c>
      <c r="D103" s="26">
        <v>26715</v>
      </c>
      <c r="E103" s="25">
        <v>2328625</v>
      </c>
      <c r="F103" s="24">
        <v>219082</v>
      </c>
      <c r="G103" s="24">
        <v>214273705</v>
      </c>
      <c r="H103" s="13">
        <f t="shared" si="31"/>
        <v>1.1472435450104675E-2</v>
      </c>
      <c r="I103" s="13">
        <f t="shared" si="32"/>
        <v>1.0224399676105847E-3</v>
      </c>
      <c r="J103" s="14">
        <f t="shared" si="33"/>
        <v>11.220644549836461</v>
      </c>
      <c r="K103" s="15">
        <f t="shared" si="35"/>
        <v>0.54075964490987372</v>
      </c>
      <c r="L103" s="42">
        <f t="shared" si="36"/>
        <v>24.883133881824982</v>
      </c>
      <c r="M103" s="42">
        <f t="shared" si="34"/>
        <v>12.194064322947572</v>
      </c>
    </row>
    <row r="104" spans="2:13" x14ac:dyDescent="0.3">
      <c r="B104" s="12">
        <v>9</v>
      </c>
      <c r="C104" s="2">
        <v>2020</v>
      </c>
      <c r="D104" s="26">
        <v>30659</v>
      </c>
      <c r="E104" s="25">
        <v>2506356</v>
      </c>
      <c r="F104" s="24">
        <v>205401</v>
      </c>
      <c r="G104" s="24">
        <v>202277035</v>
      </c>
      <c r="H104" s="13">
        <f t="shared" si="31"/>
        <v>1.2232500091766692E-2</v>
      </c>
      <c r="I104" s="13">
        <f t="shared" si="32"/>
        <v>1.0154439924433339E-3</v>
      </c>
      <c r="J104" s="14">
        <f t="shared" si="33"/>
        <v>12.04645473585715</v>
      </c>
      <c r="K104" s="15">
        <f t="shared" si="35"/>
        <v>7.3597392944126844E-2</v>
      </c>
      <c r="L104" s="42">
        <f t="shared" si="36"/>
        <v>14.763241624555492</v>
      </c>
      <c r="M104" s="42">
        <f t="shared" si="34"/>
        <v>14.926412237525621</v>
      </c>
    </row>
    <row r="105" spans="2:13" x14ac:dyDescent="0.3">
      <c r="B105" s="12">
        <v>10</v>
      </c>
      <c r="C105" s="2">
        <v>2021</v>
      </c>
      <c r="D105" s="26">
        <v>34012</v>
      </c>
      <c r="E105" s="25">
        <v>3222839</v>
      </c>
      <c r="F105" s="24">
        <v>192454</v>
      </c>
      <c r="G105" s="24">
        <v>248893435</v>
      </c>
      <c r="H105" s="13">
        <f t="shared" si="31"/>
        <v>1.055342820413927E-2</v>
      </c>
      <c r="I105" s="13">
        <f t="shared" si="32"/>
        <v>7.7323855488594946E-4</v>
      </c>
      <c r="J105" s="14">
        <f t="shared" si="33"/>
        <v>13.648347120631964</v>
      </c>
      <c r="K105" s="15">
        <f t="shared" si="35"/>
        <v>0.13297625068117883</v>
      </c>
      <c r="L105" s="42">
        <f t="shared" si="36"/>
        <v>10.936429759613816</v>
      </c>
      <c r="M105" s="42">
        <f t="shared" si="34"/>
        <v>17.672794537915554</v>
      </c>
    </row>
    <row r="106" spans="2:13" x14ac:dyDescent="0.3">
      <c r="B106" s="12">
        <v>11</v>
      </c>
      <c r="C106" s="2">
        <v>2022</v>
      </c>
      <c r="D106" s="26">
        <v>31113</v>
      </c>
      <c r="E106" s="25">
        <v>3469605</v>
      </c>
      <c r="F106" s="24">
        <v>254862</v>
      </c>
      <c r="G106" s="24">
        <v>290113770</v>
      </c>
      <c r="H106" s="13">
        <f t="shared" si="31"/>
        <v>8.9673031944558536E-3</v>
      </c>
      <c r="I106" s="13">
        <f t="shared" si="32"/>
        <v>8.7848984210573669E-4</v>
      </c>
      <c r="J106" s="14">
        <f t="shared" si="33"/>
        <v>10.207634470719961</v>
      </c>
      <c r="K106" s="15">
        <f t="shared" si="35"/>
        <v>-0.25209738728807229</v>
      </c>
      <c r="L106" s="42">
        <f t="shared" si="36"/>
        <v>-8.5234623074209104</v>
      </c>
      <c r="M106" s="42">
        <f t="shared" si="34"/>
        <v>12.207783035525107</v>
      </c>
    </row>
    <row r="107" spans="2:13" x14ac:dyDescent="0.3">
      <c r="B107" s="12">
        <v>12</v>
      </c>
      <c r="C107" s="2">
        <v>2023</v>
      </c>
      <c r="D107" s="26">
        <v>29953</v>
      </c>
      <c r="E107" s="25">
        <v>3178483</v>
      </c>
      <c r="F107" s="24">
        <v>208521</v>
      </c>
      <c r="G107" s="24">
        <v>276027533</v>
      </c>
      <c r="H107" s="13">
        <f t="shared" si="31"/>
        <v>9.4236778991739142E-3</v>
      </c>
      <c r="I107" s="13">
        <f t="shared" si="32"/>
        <v>7.5543550939898452E-4</v>
      </c>
      <c r="J107" s="14">
        <f t="shared" si="33"/>
        <v>12.47449687223636</v>
      </c>
      <c r="K107" s="15">
        <f t="shared" si="35"/>
        <v>0.22207519362284855</v>
      </c>
      <c r="L107" s="42">
        <f t="shared" si="36"/>
        <v>-3.7283450647639249</v>
      </c>
      <c r="M107" s="42">
        <f t="shared" si="34"/>
        <v>14.364500457987445</v>
      </c>
    </row>
    <row r="108" spans="2:13" x14ac:dyDescent="0.3">
      <c r="B108" s="16"/>
      <c r="D108" s="17"/>
      <c r="E108" s="17"/>
      <c r="F108" s="17"/>
      <c r="G108" s="17"/>
      <c r="H108" s="18"/>
      <c r="I108" s="18"/>
      <c r="J108" s="19">
        <f>AVERAGE(J96:J107)</f>
        <v>8.0795515660317658</v>
      </c>
      <c r="K108" s="20">
        <f>AVERAGE(K97:K107)*100</f>
        <v>24.588946480371128</v>
      </c>
      <c r="L108" s="20">
        <f>AVERAGE(L97:L107)</f>
        <v>14.951531960655503</v>
      </c>
      <c r="M108" s="19">
        <f>AVERAGE(M96:M107)</f>
        <v>10.856592097612605</v>
      </c>
    </row>
    <row r="109" spans="2:13" x14ac:dyDescent="0.3">
      <c r="I109" s="1" t="s">
        <v>47</v>
      </c>
      <c r="J109" s="19">
        <f>MAX(J96:J107)</f>
        <v>13.648347120631964</v>
      </c>
      <c r="K109" s="19">
        <f t="shared" ref="K109:M109" si="37">MAX(K96:K107)</f>
        <v>0.92919142302489832</v>
      </c>
      <c r="L109" s="19">
        <f t="shared" si="37"/>
        <v>97.363757199822771</v>
      </c>
      <c r="M109" s="19">
        <f t="shared" si="37"/>
        <v>17.672794537915554</v>
      </c>
    </row>
    <row r="111" spans="2:13" x14ac:dyDescent="0.3">
      <c r="B111" s="16">
        <v>7</v>
      </c>
      <c r="C111" s="21" t="s">
        <v>31</v>
      </c>
      <c r="D111" s="1" t="s">
        <v>9</v>
      </c>
      <c r="E111" s="21" t="s">
        <v>25</v>
      </c>
      <c r="F111" s="1" t="s">
        <v>32</v>
      </c>
    </row>
    <row r="112" spans="2:13" ht="62.4" x14ac:dyDescent="0.3">
      <c r="B112" s="2"/>
      <c r="C112" s="3" t="s">
        <v>8</v>
      </c>
      <c r="D112" s="29" t="s">
        <v>34</v>
      </c>
      <c r="E112" s="30" t="s">
        <v>35</v>
      </c>
      <c r="F112" s="31" t="s">
        <v>30</v>
      </c>
      <c r="G112" s="31" t="s">
        <v>36</v>
      </c>
      <c r="H112" s="5" t="s">
        <v>17</v>
      </c>
      <c r="I112" s="6" t="s">
        <v>1</v>
      </c>
      <c r="J112" s="7" t="s">
        <v>2</v>
      </c>
      <c r="K112" s="5" t="s">
        <v>3</v>
      </c>
      <c r="L112" s="5" t="s">
        <v>44</v>
      </c>
      <c r="M112" s="43" t="s">
        <v>42</v>
      </c>
    </row>
    <row r="113" spans="2:13" x14ac:dyDescent="0.3">
      <c r="B113" s="2"/>
      <c r="C113" s="8"/>
      <c r="D113" s="9" t="s">
        <v>4</v>
      </c>
      <c r="E113" s="6" t="s">
        <v>5</v>
      </c>
      <c r="F113" s="10" t="s">
        <v>6</v>
      </c>
      <c r="G113" s="10" t="s">
        <v>7</v>
      </c>
      <c r="H113" s="10"/>
      <c r="I113" s="10"/>
      <c r="J113" s="11"/>
      <c r="K113" s="2"/>
      <c r="L113" s="2"/>
      <c r="M113" s="2"/>
    </row>
    <row r="114" spans="2:13" x14ac:dyDescent="0.3">
      <c r="B114" s="12">
        <v>1</v>
      </c>
      <c r="C114" s="2">
        <v>2012</v>
      </c>
      <c r="D114" s="26">
        <v>27597</v>
      </c>
      <c r="E114" s="25">
        <v>1696755</v>
      </c>
      <c r="F114" s="24">
        <v>526294</v>
      </c>
      <c r="G114" s="24">
        <v>689137011</v>
      </c>
      <c r="H114" s="13">
        <f>D114/E114</f>
        <v>1.6264575616397183E-2</v>
      </c>
      <c r="I114" s="13">
        <f>F114/G114</f>
        <v>7.6370009388452361E-4</v>
      </c>
      <c r="J114" s="14">
        <f>H114/I114</f>
        <v>21.297071647154326</v>
      </c>
      <c r="K114" s="2"/>
      <c r="L114" s="41"/>
      <c r="M114" s="42">
        <f>D114/F114*100</f>
        <v>5.2436470869894016</v>
      </c>
    </row>
    <row r="115" spans="2:13" x14ac:dyDescent="0.3">
      <c r="B115" s="12">
        <v>2</v>
      </c>
      <c r="C115" s="2">
        <v>2013</v>
      </c>
      <c r="D115" s="26">
        <v>40018</v>
      </c>
      <c r="E115" s="25">
        <v>1634805</v>
      </c>
      <c r="F115" s="24">
        <v>644574</v>
      </c>
      <c r="G115" s="24">
        <v>657222528</v>
      </c>
      <c r="H115" s="13">
        <f t="shared" ref="H115:H125" si="38">D115/E115</f>
        <v>2.4478760463786199E-2</v>
      </c>
      <c r="I115" s="13">
        <f t="shared" ref="I115:I125" si="39">F115/G115</f>
        <v>9.8075457328206496E-4</v>
      </c>
      <c r="J115" s="14">
        <f t="shared" ref="J115:J125" si="40">H115/I115</f>
        <v>24.959109170267524</v>
      </c>
      <c r="K115" s="15">
        <f>(J115-J114)/J114</f>
        <v>0.17195028423555656</v>
      </c>
      <c r="L115" s="42">
        <f>(D115-D114)/D114*100</f>
        <v>45.008515418342576</v>
      </c>
      <c r="M115" s="42">
        <f t="shared" ref="M115:M125" si="41">D115/F115*100</f>
        <v>6.2084415443378109</v>
      </c>
    </row>
    <row r="116" spans="2:13" x14ac:dyDescent="0.3">
      <c r="B116" s="12">
        <v>3</v>
      </c>
      <c r="C116" s="2">
        <v>2014</v>
      </c>
      <c r="D116" s="26">
        <v>33481</v>
      </c>
      <c r="E116" s="25">
        <v>1658607</v>
      </c>
      <c r="F116" s="24">
        <v>545582</v>
      </c>
      <c r="G116" s="24">
        <v>694344323</v>
      </c>
      <c r="H116" s="13">
        <f t="shared" si="38"/>
        <v>2.0186216505778645E-2</v>
      </c>
      <c r="I116" s="13">
        <f t="shared" si="39"/>
        <v>7.8575136560884648E-4</v>
      </c>
      <c r="J116" s="14">
        <f t="shared" si="40"/>
        <v>25.690335886514397</v>
      </c>
      <c r="K116" s="15">
        <f t="shared" ref="K116:K125" si="42">(J116-J115)/J115</f>
        <v>2.9296987775426889E-2</v>
      </c>
      <c r="L116" s="42">
        <f t="shared" ref="L116:L125" si="43">(D116-D115)/D115*100</f>
        <v>-16.33514918286771</v>
      </c>
      <c r="M116" s="42">
        <f t="shared" si="41"/>
        <v>6.1367493795616426</v>
      </c>
    </row>
    <row r="117" spans="2:13" x14ac:dyDescent="0.3">
      <c r="B117" s="12">
        <v>4</v>
      </c>
      <c r="C117" s="2">
        <v>2015</v>
      </c>
      <c r="D117" s="26">
        <v>23146</v>
      </c>
      <c r="E117" s="25">
        <v>1527088</v>
      </c>
      <c r="F117" s="24">
        <v>506037</v>
      </c>
      <c r="G117" s="24">
        <v>630251058</v>
      </c>
      <c r="H117" s="13">
        <f t="shared" si="38"/>
        <v>1.5156952317089781E-2</v>
      </c>
      <c r="I117" s="13">
        <f t="shared" si="39"/>
        <v>8.0291336853257613E-4</v>
      </c>
      <c r="J117" s="14">
        <f t="shared" si="40"/>
        <v>18.877444206454044</v>
      </c>
      <c r="K117" s="15">
        <f t="shared" si="42"/>
        <v>-0.26519278339356545</v>
      </c>
      <c r="L117" s="42">
        <f t="shared" si="43"/>
        <v>-30.86825363639079</v>
      </c>
      <c r="M117" s="42">
        <f t="shared" si="41"/>
        <v>4.57397383985756</v>
      </c>
    </row>
    <row r="118" spans="2:13" x14ac:dyDescent="0.3">
      <c r="B118" s="12">
        <v>5</v>
      </c>
      <c r="C118" s="2">
        <v>2016</v>
      </c>
      <c r="D118" s="26">
        <v>20334</v>
      </c>
      <c r="E118" s="25">
        <v>1590412</v>
      </c>
      <c r="F118" s="24">
        <v>465103</v>
      </c>
      <c r="G118" s="24">
        <v>636367936</v>
      </c>
      <c r="H118" s="13">
        <f t="shared" si="38"/>
        <v>1.2785366307598283E-2</v>
      </c>
      <c r="I118" s="13">
        <f t="shared" si="39"/>
        <v>7.3087120467364339E-4</v>
      </c>
      <c r="J118" s="14">
        <f t="shared" si="40"/>
        <v>17.493323345947587</v>
      </c>
      <c r="K118" s="15">
        <f t="shared" si="42"/>
        <v>-7.3321411806013287E-2</v>
      </c>
      <c r="L118" s="42">
        <f t="shared" si="43"/>
        <v>-12.148967424176965</v>
      </c>
      <c r="M118" s="42">
        <f t="shared" si="41"/>
        <v>4.3719348187390743</v>
      </c>
    </row>
    <row r="119" spans="2:13" x14ac:dyDescent="0.3">
      <c r="B119" s="12">
        <v>6</v>
      </c>
      <c r="C119" s="2">
        <v>2017</v>
      </c>
      <c r="D119" s="26">
        <v>18231</v>
      </c>
      <c r="E119" s="25">
        <v>1407592</v>
      </c>
      <c r="F119" s="24">
        <v>512200</v>
      </c>
      <c r="G119" s="24">
        <v>640907689</v>
      </c>
      <c r="H119" s="13">
        <f t="shared" si="38"/>
        <v>1.2951906518366118E-2</v>
      </c>
      <c r="I119" s="13">
        <f t="shared" si="39"/>
        <v>7.9917905306952871E-4</v>
      </c>
      <c r="J119" s="14">
        <f t="shared" si="40"/>
        <v>16.206514007868147</v>
      </c>
      <c r="K119" s="15">
        <f t="shared" si="42"/>
        <v>-7.3560027024683991E-2</v>
      </c>
      <c r="L119" s="42">
        <f t="shared" si="43"/>
        <v>-10.342283859545589</v>
      </c>
      <c r="M119" s="42">
        <f t="shared" si="41"/>
        <v>3.5593518156969934</v>
      </c>
    </row>
    <row r="120" spans="2:13" x14ac:dyDescent="0.3">
      <c r="B120" s="12">
        <v>7</v>
      </c>
      <c r="C120" s="2">
        <v>2018</v>
      </c>
      <c r="D120" s="26">
        <v>26396</v>
      </c>
      <c r="E120" s="25">
        <v>1466108</v>
      </c>
      <c r="F120" s="24">
        <v>552549</v>
      </c>
      <c r="G120" s="24">
        <v>671694258</v>
      </c>
      <c r="H120" s="13">
        <f t="shared" si="38"/>
        <v>1.8004130664316682E-2</v>
      </c>
      <c r="I120" s="13">
        <f t="shared" si="39"/>
        <v>8.2261980569141627E-4</v>
      </c>
      <c r="J120" s="14">
        <f t="shared" si="40"/>
        <v>21.886332592228452</v>
      </c>
      <c r="K120" s="15">
        <f t="shared" si="42"/>
        <v>0.3504651636744826</v>
      </c>
      <c r="L120" s="42">
        <f t="shared" si="43"/>
        <v>44.786352915363942</v>
      </c>
      <c r="M120" s="42">
        <f t="shared" si="41"/>
        <v>4.7771328877619901</v>
      </c>
    </row>
    <row r="121" spans="2:13" x14ac:dyDescent="0.3">
      <c r="B121" s="12">
        <v>8</v>
      </c>
      <c r="C121" s="2">
        <v>2019</v>
      </c>
      <c r="D121" s="26">
        <v>15846</v>
      </c>
      <c r="E121" s="25">
        <v>1351507</v>
      </c>
      <c r="F121" s="24">
        <v>512937</v>
      </c>
      <c r="G121" s="24">
        <v>692494170</v>
      </c>
      <c r="H121" s="13">
        <f t="shared" si="38"/>
        <v>1.1724689550257602E-2</v>
      </c>
      <c r="I121" s="13">
        <f t="shared" si="39"/>
        <v>7.4070948496216221E-4</v>
      </c>
      <c r="J121" s="14">
        <f t="shared" si="40"/>
        <v>15.828998802218033</v>
      </c>
      <c r="K121" s="15">
        <f t="shared" si="42"/>
        <v>-0.27676330716829639</v>
      </c>
      <c r="L121" s="42">
        <f t="shared" si="43"/>
        <v>-39.968176996514629</v>
      </c>
      <c r="M121" s="42">
        <f t="shared" si="41"/>
        <v>3.0892682727118537</v>
      </c>
    </row>
    <row r="122" spans="2:13" x14ac:dyDescent="0.3">
      <c r="B122" s="12">
        <v>9</v>
      </c>
      <c r="C122" s="2">
        <v>2020</v>
      </c>
      <c r="D122" s="26">
        <v>9507</v>
      </c>
      <c r="E122" s="25">
        <v>1283654</v>
      </c>
      <c r="F122" s="24">
        <v>480987</v>
      </c>
      <c r="G122" s="24">
        <v>630863707</v>
      </c>
      <c r="H122" s="13">
        <f t="shared" si="38"/>
        <v>7.406201359556391E-3</v>
      </c>
      <c r="I122" s="13">
        <f t="shared" si="39"/>
        <v>7.6242617012679099E-4</v>
      </c>
      <c r="J122" s="14">
        <f t="shared" si="40"/>
        <v>9.713991530910782</v>
      </c>
      <c r="K122" s="15">
        <f t="shared" si="42"/>
        <v>-0.38631674357385054</v>
      </c>
      <c r="L122" s="42">
        <f t="shared" si="43"/>
        <v>-40.003786444528586</v>
      </c>
      <c r="M122" s="42">
        <f t="shared" si="41"/>
        <v>1.9765606970666565</v>
      </c>
    </row>
    <row r="123" spans="2:13" x14ac:dyDescent="0.3">
      <c r="B123" s="12">
        <v>10</v>
      </c>
      <c r="C123" s="2">
        <v>2021</v>
      </c>
      <c r="D123" s="26">
        <v>11661</v>
      </c>
      <c r="E123" s="25">
        <v>1476609</v>
      </c>
      <c r="F123" s="24">
        <v>445143</v>
      </c>
      <c r="G123" s="24">
        <v>695578289</v>
      </c>
      <c r="H123" s="13">
        <f t="shared" si="38"/>
        <v>7.8971481279065756E-3</v>
      </c>
      <c r="I123" s="13">
        <f t="shared" si="39"/>
        <v>6.3996103248127687E-4</v>
      </c>
      <c r="J123" s="14">
        <f t="shared" si="40"/>
        <v>12.340045295082275</v>
      </c>
      <c r="K123" s="15">
        <f t="shared" si="42"/>
        <v>0.27033725073932346</v>
      </c>
      <c r="L123" s="42">
        <f t="shared" si="43"/>
        <v>22.656989586620384</v>
      </c>
      <c r="M123" s="42">
        <f t="shared" si="41"/>
        <v>2.6196076317048678</v>
      </c>
    </row>
    <row r="124" spans="2:13" x14ac:dyDescent="0.3">
      <c r="B124" s="12">
        <v>11</v>
      </c>
      <c r="C124" s="2">
        <v>2022</v>
      </c>
      <c r="D124" s="26">
        <v>13398</v>
      </c>
      <c r="E124" s="25">
        <v>1664077</v>
      </c>
      <c r="F124" s="24">
        <v>450219</v>
      </c>
      <c r="G124" s="24">
        <v>816299884</v>
      </c>
      <c r="H124" s="13">
        <f t="shared" si="38"/>
        <v>8.0513101256732712E-3</v>
      </c>
      <c r="I124" s="13">
        <f t="shared" si="39"/>
        <v>5.5153627830234996E-4</v>
      </c>
      <c r="J124" s="14">
        <f t="shared" si="40"/>
        <v>14.597970147050917</v>
      </c>
      <c r="K124" s="15">
        <f t="shared" si="42"/>
        <v>0.18297541037944692</v>
      </c>
      <c r="L124" s="42">
        <f t="shared" si="43"/>
        <v>14.895806534602521</v>
      </c>
      <c r="M124" s="42">
        <f t="shared" si="41"/>
        <v>2.9758850692662904</v>
      </c>
    </row>
    <row r="125" spans="2:13" x14ac:dyDescent="0.3">
      <c r="B125" s="12">
        <v>12</v>
      </c>
      <c r="C125" s="2">
        <v>2023</v>
      </c>
      <c r="D125" s="26">
        <v>8980</v>
      </c>
      <c r="E125" s="25">
        <v>1521867</v>
      </c>
      <c r="F125" s="24">
        <v>464510</v>
      </c>
      <c r="G125" s="24">
        <v>791855405</v>
      </c>
      <c r="H125" s="13">
        <f t="shared" si="38"/>
        <v>5.9006470342020693E-3</v>
      </c>
      <c r="I125" s="13">
        <f t="shared" si="39"/>
        <v>5.8660962224536437E-4</v>
      </c>
      <c r="J125" s="14">
        <f t="shared" si="40"/>
        <v>10.058899156164836</v>
      </c>
      <c r="K125" s="15">
        <f t="shared" si="42"/>
        <v>-0.31093850344686891</v>
      </c>
      <c r="L125" s="42">
        <f t="shared" si="43"/>
        <v>-32.975070906105394</v>
      </c>
      <c r="M125" s="42">
        <f t="shared" si="41"/>
        <v>1.9332199522077029</v>
      </c>
    </row>
    <row r="126" spans="2:13" x14ac:dyDescent="0.3">
      <c r="B126" s="16"/>
      <c r="D126" s="17"/>
      <c r="E126" s="17"/>
      <c r="F126" s="17"/>
      <c r="G126" s="17"/>
      <c r="H126" s="18"/>
      <c r="I126" s="18"/>
      <c r="J126" s="19">
        <f>AVERAGE(J114:J125)</f>
        <v>17.412502982321776</v>
      </c>
      <c r="K126" s="20">
        <f>AVERAGE(K115:K125)*100</f>
        <v>-3.4642516328094737</v>
      </c>
      <c r="L126" s="20">
        <f>AVERAGE(L115:L125)</f>
        <v>-5.0267294541091125</v>
      </c>
      <c r="M126" s="19">
        <f>AVERAGE(M114:M125)</f>
        <v>3.9554810829918203</v>
      </c>
    </row>
    <row r="127" spans="2:13" x14ac:dyDescent="0.3">
      <c r="I127" s="1" t="s">
        <v>47</v>
      </c>
      <c r="J127" s="19">
        <f>MAX(J114:J125)</f>
        <v>25.690335886514397</v>
      </c>
      <c r="K127" s="19">
        <f t="shared" ref="K127:M127" si="44">MAX(K114:K125)</f>
        <v>0.3504651636744826</v>
      </c>
      <c r="L127" s="19">
        <f t="shared" si="44"/>
        <v>45.008515418342576</v>
      </c>
      <c r="M127" s="19">
        <f t="shared" si="44"/>
        <v>6.2084415443378109</v>
      </c>
    </row>
    <row r="129" spans="2:13" x14ac:dyDescent="0.3">
      <c r="B129" s="16">
        <v>8</v>
      </c>
      <c r="C129" s="21" t="s">
        <v>31</v>
      </c>
      <c r="D129" s="1" t="s">
        <v>9</v>
      </c>
      <c r="E129" s="21" t="s">
        <v>25</v>
      </c>
      <c r="F129" s="1" t="s">
        <v>33</v>
      </c>
    </row>
    <row r="130" spans="2:13" ht="62.4" x14ac:dyDescent="0.3">
      <c r="B130" s="2"/>
      <c r="C130" s="3" t="s">
        <v>8</v>
      </c>
      <c r="D130" s="29" t="s">
        <v>34</v>
      </c>
      <c r="E130" s="30" t="s">
        <v>35</v>
      </c>
      <c r="F130" s="31" t="s">
        <v>30</v>
      </c>
      <c r="G130" s="31" t="s">
        <v>36</v>
      </c>
      <c r="H130" s="5" t="s">
        <v>17</v>
      </c>
      <c r="I130" s="6" t="s">
        <v>1</v>
      </c>
      <c r="J130" s="7" t="s">
        <v>2</v>
      </c>
      <c r="K130" s="5" t="s">
        <v>3</v>
      </c>
      <c r="L130" s="5" t="s">
        <v>44</v>
      </c>
      <c r="M130" s="43" t="s">
        <v>42</v>
      </c>
    </row>
    <row r="131" spans="2:13" x14ac:dyDescent="0.3">
      <c r="B131" s="2"/>
      <c r="C131" s="8"/>
      <c r="D131" s="9" t="s">
        <v>4</v>
      </c>
      <c r="E131" s="6" t="s">
        <v>5</v>
      </c>
      <c r="F131" s="10" t="s">
        <v>6</v>
      </c>
      <c r="G131" s="10" t="s">
        <v>7</v>
      </c>
      <c r="H131" s="10"/>
      <c r="I131" s="10"/>
      <c r="J131" s="11"/>
      <c r="K131" s="2"/>
      <c r="L131" s="2"/>
      <c r="M131" s="2"/>
    </row>
    <row r="132" spans="2:13" x14ac:dyDescent="0.3">
      <c r="B132" s="12">
        <v>1</v>
      </c>
      <c r="C132" s="2">
        <v>2012</v>
      </c>
      <c r="D132" s="26">
        <v>21639</v>
      </c>
      <c r="E132" s="25">
        <v>3074971</v>
      </c>
      <c r="F132" s="24">
        <v>365551</v>
      </c>
      <c r="G132" s="24">
        <v>1161247824</v>
      </c>
      <c r="H132" s="13">
        <f>D132/E132</f>
        <v>7.0371395372509204E-3</v>
      </c>
      <c r="I132" s="13">
        <f>F132/G132</f>
        <v>3.1479154788926431E-4</v>
      </c>
      <c r="J132" s="14">
        <f>H132/I132</f>
        <v>22.354918943778021</v>
      </c>
      <c r="K132" s="2"/>
      <c r="L132" s="41"/>
      <c r="M132" s="42">
        <f>D132/F132*100</f>
        <v>5.9195570522307426</v>
      </c>
    </row>
    <row r="133" spans="2:13" x14ac:dyDescent="0.3">
      <c r="B133" s="12">
        <v>2</v>
      </c>
      <c r="C133" s="2">
        <v>2013</v>
      </c>
      <c r="D133" s="26">
        <v>28500</v>
      </c>
      <c r="E133" s="25">
        <v>2883423</v>
      </c>
      <c r="F133" s="24">
        <v>432732</v>
      </c>
      <c r="G133" s="24">
        <v>1187301533</v>
      </c>
      <c r="H133" s="13">
        <f t="shared" ref="H133:H143" si="45">D133/E133</f>
        <v>9.8840856856590234E-3</v>
      </c>
      <c r="I133" s="13">
        <f t="shared" ref="I133:I143" si="46">F133/G133</f>
        <v>3.6446680811284691E-4</v>
      </c>
      <c r="J133" s="14">
        <f t="shared" ref="J133:J143" si="47">H133/I133</f>
        <v>27.11930267899373</v>
      </c>
      <c r="K133" s="15">
        <f>(J133-J132)/J132</f>
        <v>0.21312462582387337</v>
      </c>
      <c r="L133" s="42">
        <f>(D133-D132)/D132*100</f>
        <v>31.706640787467073</v>
      </c>
      <c r="M133" s="42">
        <f t="shared" ref="M133:M143" si="48">D133/F133*100</f>
        <v>6.5860625051995232</v>
      </c>
    </row>
    <row r="134" spans="2:13" x14ac:dyDescent="0.3">
      <c r="B134" s="12">
        <v>3</v>
      </c>
      <c r="C134" s="2">
        <v>2014</v>
      </c>
      <c r="D134" s="26">
        <v>18029</v>
      </c>
      <c r="E134" s="25">
        <v>2821568</v>
      </c>
      <c r="F134" s="24">
        <v>371979</v>
      </c>
      <c r="G134" s="24">
        <v>1214915242</v>
      </c>
      <c r="H134" s="13">
        <f t="shared" si="45"/>
        <v>6.3897095515684892E-3</v>
      </c>
      <c r="I134" s="13">
        <f t="shared" si="46"/>
        <v>3.0617691435630206E-4</v>
      </c>
      <c r="J134" s="14">
        <f t="shared" si="47"/>
        <v>20.869338124339123</v>
      </c>
      <c r="K134" s="15">
        <f>(J134-J133)/J133</f>
        <v>-0.23046184589015081</v>
      </c>
      <c r="L134" s="42">
        <f t="shared" ref="L134:L143" si="49">(D134-D133)/D133*100</f>
        <v>-36.740350877192981</v>
      </c>
      <c r="M134" s="42">
        <f t="shared" si="48"/>
        <v>4.8467789848351659</v>
      </c>
    </row>
    <row r="135" spans="2:13" x14ac:dyDescent="0.3">
      <c r="B135" s="12">
        <v>4</v>
      </c>
      <c r="C135" s="2">
        <v>2015</v>
      </c>
      <c r="D135" s="26">
        <v>5823</v>
      </c>
      <c r="E135" s="25">
        <v>2663817</v>
      </c>
      <c r="F135" s="24">
        <v>341710</v>
      </c>
      <c r="G135" s="24">
        <v>1053388444</v>
      </c>
      <c r="H135" s="13">
        <f t="shared" si="45"/>
        <v>2.1859609725442849E-3</v>
      </c>
      <c r="I135" s="13">
        <f t="shared" si="46"/>
        <v>3.2439125561548309E-4</v>
      </c>
      <c r="J135" s="14">
        <f t="shared" si="47"/>
        <v>6.7386556656613825</v>
      </c>
      <c r="K135" s="15">
        <f t="shared" ref="K135:K143" si="50">(J135-J134)/J134</f>
        <v>-0.67710256906507527</v>
      </c>
      <c r="L135" s="42">
        <f t="shared" si="49"/>
        <v>-67.702035609296132</v>
      </c>
      <c r="M135" s="42">
        <f t="shared" si="48"/>
        <v>1.7040765561440987</v>
      </c>
    </row>
    <row r="136" spans="2:13" x14ac:dyDescent="0.3">
      <c r="B136" s="12">
        <v>5</v>
      </c>
      <c r="C136" s="2">
        <v>2016</v>
      </c>
      <c r="D136" s="26">
        <v>1173</v>
      </c>
      <c r="E136" s="25">
        <v>2638680</v>
      </c>
      <c r="F136" s="24">
        <v>275833</v>
      </c>
      <c r="G136" s="24">
        <v>1056664804</v>
      </c>
      <c r="H136" s="13">
        <f t="shared" si="45"/>
        <v>4.4454045204420393E-4</v>
      </c>
      <c r="I136" s="13">
        <f t="shared" si="46"/>
        <v>2.6104115416339732E-4</v>
      </c>
      <c r="J136" s="14">
        <f t="shared" si="47"/>
        <v>1.7029516034316421</v>
      </c>
      <c r="K136" s="15">
        <f t="shared" si="50"/>
        <v>-0.74728615202740123</v>
      </c>
      <c r="L136" s="42">
        <f t="shared" si="49"/>
        <v>-79.855744461617732</v>
      </c>
      <c r="M136" s="42">
        <f t="shared" si="48"/>
        <v>0.42525731148919821</v>
      </c>
    </row>
    <row r="137" spans="2:13" x14ac:dyDescent="0.3">
      <c r="B137" s="12">
        <v>6</v>
      </c>
      <c r="C137" s="2">
        <v>2017</v>
      </c>
      <c r="D137" s="26">
        <v>1735</v>
      </c>
      <c r="E137" s="25">
        <v>2669462</v>
      </c>
      <c r="F137" s="24">
        <v>383023</v>
      </c>
      <c r="G137" s="24">
        <v>1164586085</v>
      </c>
      <c r="H137" s="13">
        <f t="shared" si="45"/>
        <v>6.4994369652012277E-4</v>
      </c>
      <c r="I137" s="13">
        <f t="shared" si="46"/>
        <v>3.2889195992754798E-4</v>
      </c>
      <c r="J137" s="14">
        <f t="shared" si="47"/>
        <v>1.9761617056959973</v>
      </c>
      <c r="K137" s="15">
        <f t="shared" si="50"/>
        <v>0.16043327462378001</v>
      </c>
      <c r="L137" s="42">
        <f t="shared" si="49"/>
        <v>47.911338448422846</v>
      </c>
      <c r="M137" s="42">
        <f t="shared" si="48"/>
        <v>0.45297540878746184</v>
      </c>
    </row>
    <row r="138" spans="2:13" x14ac:dyDescent="0.3">
      <c r="B138" s="12">
        <v>7</v>
      </c>
      <c r="C138" s="2">
        <v>2018</v>
      </c>
      <c r="D138" s="26">
        <v>1192</v>
      </c>
      <c r="E138" s="25">
        <v>2709812</v>
      </c>
      <c r="F138" s="24">
        <v>462244</v>
      </c>
      <c r="G138" s="24">
        <v>1286008402</v>
      </c>
      <c r="H138" s="13">
        <f t="shared" si="45"/>
        <v>4.3988291438668069E-4</v>
      </c>
      <c r="I138" s="13">
        <f t="shared" si="46"/>
        <v>3.5944088645231107E-4</v>
      </c>
      <c r="J138" s="14">
        <f t="shared" si="47"/>
        <v>1.2237976562108281</v>
      </c>
      <c r="K138" s="15">
        <f t="shared" si="50"/>
        <v>-0.38071988102825277</v>
      </c>
      <c r="L138" s="42">
        <f t="shared" si="49"/>
        <v>-31.296829971181555</v>
      </c>
      <c r="M138" s="42">
        <f t="shared" si="48"/>
        <v>0.25787246562421579</v>
      </c>
    </row>
    <row r="139" spans="2:13" x14ac:dyDescent="0.3">
      <c r="B139" s="12">
        <v>8</v>
      </c>
      <c r="C139" s="2">
        <v>2019</v>
      </c>
      <c r="D139" s="26">
        <v>322</v>
      </c>
      <c r="E139" s="25">
        <v>2405755</v>
      </c>
      <c r="F139" s="24">
        <v>359544</v>
      </c>
      <c r="G139" s="24">
        <v>1236217435</v>
      </c>
      <c r="H139" s="13">
        <f t="shared" si="45"/>
        <v>1.3384571579400231E-4</v>
      </c>
      <c r="I139" s="13">
        <f t="shared" si="46"/>
        <v>2.9084203945077026E-4</v>
      </c>
      <c r="J139" s="14">
        <f t="shared" si="47"/>
        <v>0.46020071942404966</v>
      </c>
      <c r="K139" s="15">
        <f t="shared" si="50"/>
        <v>-0.62395685504992571</v>
      </c>
      <c r="L139" s="42">
        <f t="shared" si="49"/>
        <v>-72.986577181208062</v>
      </c>
      <c r="M139" s="42">
        <f t="shared" si="48"/>
        <v>8.9557884431390872E-2</v>
      </c>
    </row>
    <row r="140" spans="2:13" x14ac:dyDescent="0.3">
      <c r="B140" s="12">
        <v>9</v>
      </c>
      <c r="C140" s="2">
        <v>2020</v>
      </c>
      <c r="D140" s="39">
        <f>(D139+D141)/2</f>
        <v>796</v>
      </c>
      <c r="E140" s="25">
        <v>2456986</v>
      </c>
      <c r="F140" s="24">
        <v>472667</v>
      </c>
      <c r="G140" s="24">
        <v>1172923865</v>
      </c>
      <c r="H140" s="13">
        <f t="shared" si="45"/>
        <v>3.239741699789905E-4</v>
      </c>
      <c r="I140" s="13">
        <f t="shared" si="46"/>
        <v>4.0298182525257083E-4</v>
      </c>
      <c r="J140" s="14">
        <f t="shared" si="47"/>
        <v>0.80394238567939913</v>
      </c>
      <c r="K140" s="15">
        <f t="shared" si="50"/>
        <v>0.74693856777440282</v>
      </c>
      <c r="L140" s="42">
        <f t="shared" si="49"/>
        <v>147.20496894409939</v>
      </c>
      <c r="M140" s="42">
        <f t="shared" si="48"/>
        <v>0.16840608716072838</v>
      </c>
    </row>
    <row r="141" spans="2:13" x14ac:dyDescent="0.3">
      <c r="B141" s="12">
        <v>10</v>
      </c>
      <c r="C141" s="2">
        <v>2021</v>
      </c>
      <c r="D141" s="26">
        <v>1270</v>
      </c>
      <c r="E141" s="25">
        <v>2914680</v>
      </c>
      <c r="F141" s="24">
        <v>367801</v>
      </c>
      <c r="G141" s="24">
        <v>1422827856</v>
      </c>
      <c r="H141" s="13">
        <f t="shared" si="45"/>
        <v>4.3572536264701445E-4</v>
      </c>
      <c r="I141" s="13">
        <f t="shared" si="46"/>
        <v>2.5849999945460727E-4</v>
      </c>
      <c r="J141" s="14">
        <f t="shared" si="47"/>
        <v>1.6855913484190472</v>
      </c>
      <c r="K141" s="15">
        <f t="shared" si="50"/>
        <v>1.0966568978628741</v>
      </c>
      <c r="L141" s="42">
        <f t="shared" si="49"/>
        <v>59.547738693467331</v>
      </c>
      <c r="M141" s="42">
        <f t="shared" si="48"/>
        <v>0.34529541790261581</v>
      </c>
    </row>
    <row r="142" spans="2:13" x14ac:dyDescent="0.3">
      <c r="B142" s="12">
        <v>11</v>
      </c>
      <c r="C142" s="2">
        <v>2022</v>
      </c>
      <c r="D142" s="26">
        <v>164</v>
      </c>
      <c r="E142" s="25">
        <v>3216060</v>
      </c>
      <c r="F142" s="24">
        <v>463887</v>
      </c>
      <c r="G142" s="24">
        <v>1582884908</v>
      </c>
      <c r="H142" s="13">
        <f t="shared" si="45"/>
        <v>5.0994073493653729E-5</v>
      </c>
      <c r="I142" s="13">
        <f t="shared" si="46"/>
        <v>2.930642636463876E-4</v>
      </c>
      <c r="J142" s="14">
        <f t="shared" si="47"/>
        <v>0.17400304240159203</v>
      </c>
      <c r="K142" s="15">
        <f t="shared" si="50"/>
        <v>-0.8967703277755944</v>
      </c>
      <c r="L142" s="42">
        <f t="shared" si="49"/>
        <v>-87.086614173228355</v>
      </c>
      <c r="M142" s="42">
        <f t="shared" si="48"/>
        <v>3.5353437367289881E-2</v>
      </c>
    </row>
    <row r="143" spans="2:13" x14ac:dyDescent="0.3">
      <c r="B143" s="12">
        <v>12</v>
      </c>
      <c r="C143" s="2">
        <v>2023</v>
      </c>
      <c r="D143" s="26">
        <v>2031</v>
      </c>
      <c r="E143" s="25">
        <v>2524069</v>
      </c>
      <c r="F143" s="24">
        <v>436810</v>
      </c>
      <c r="G143" s="24">
        <v>1469735378</v>
      </c>
      <c r="H143" s="13">
        <f t="shared" si="45"/>
        <v>8.0465312160642199E-4</v>
      </c>
      <c r="I143" s="13">
        <f t="shared" si="46"/>
        <v>2.9720316088084262E-4</v>
      </c>
      <c r="J143" s="14">
        <f t="shared" si="47"/>
        <v>2.7074177785377955</v>
      </c>
      <c r="K143" s="15">
        <f t="shared" si="50"/>
        <v>14.559600229800489</v>
      </c>
      <c r="L143" s="42">
        <f t="shared" si="49"/>
        <v>1138.4146341463415</v>
      </c>
      <c r="M143" s="42">
        <f t="shared" si="48"/>
        <v>0.46496188274077971</v>
      </c>
    </row>
    <row r="144" spans="2:13" x14ac:dyDescent="0.3">
      <c r="B144" s="16"/>
      <c r="D144" s="17"/>
      <c r="E144" s="17"/>
      <c r="F144" s="17"/>
      <c r="G144" s="17"/>
      <c r="H144" s="18"/>
      <c r="I144" s="18"/>
      <c r="J144" s="19">
        <f>AVERAGE(J132:J143)</f>
        <v>7.3180234710477192</v>
      </c>
      <c r="K144" s="20">
        <f>AVERAGE(K133:K143)*100</f>
        <v>120.18596331862746</v>
      </c>
      <c r="L144" s="20">
        <f>AVERAGE(L133:L143)</f>
        <v>95.37428806782485</v>
      </c>
      <c r="M144" s="19">
        <f>AVERAGE(M132:M143)</f>
        <v>1.7746795828261011</v>
      </c>
    </row>
    <row r="147" spans="2:13" x14ac:dyDescent="0.3">
      <c r="B147" s="16">
        <v>9</v>
      </c>
      <c r="C147" s="21" t="s">
        <v>31</v>
      </c>
      <c r="D147" s="1" t="s">
        <v>9</v>
      </c>
      <c r="E147" s="21" t="s">
        <v>25</v>
      </c>
      <c r="F147" s="1" t="s">
        <v>60</v>
      </c>
    </row>
    <row r="148" spans="2:13" ht="62.4" x14ac:dyDescent="0.3">
      <c r="B148" s="2"/>
      <c r="C148" s="3" t="s">
        <v>8</v>
      </c>
      <c r="D148" s="29" t="s">
        <v>34</v>
      </c>
      <c r="E148" s="30" t="s">
        <v>35</v>
      </c>
      <c r="F148" s="31" t="s">
        <v>30</v>
      </c>
      <c r="G148" s="31" t="s">
        <v>36</v>
      </c>
      <c r="H148" s="5" t="s">
        <v>17</v>
      </c>
      <c r="I148" s="6" t="s">
        <v>1</v>
      </c>
      <c r="J148" s="7" t="s">
        <v>2</v>
      </c>
      <c r="K148" s="5" t="s">
        <v>3</v>
      </c>
      <c r="L148" s="5" t="s">
        <v>44</v>
      </c>
      <c r="M148" s="43" t="s">
        <v>42</v>
      </c>
    </row>
    <row r="149" spans="2:13" x14ac:dyDescent="0.3">
      <c r="B149" s="2"/>
      <c r="C149" s="8"/>
      <c r="D149" s="9" t="s">
        <v>4</v>
      </c>
      <c r="E149" s="6" t="s">
        <v>5</v>
      </c>
      <c r="F149" s="10" t="s">
        <v>6</v>
      </c>
      <c r="G149" s="10" t="s">
        <v>7</v>
      </c>
      <c r="H149" s="10"/>
      <c r="I149" s="10"/>
      <c r="J149" s="11"/>
      <c r="K149" s="2"/>
      <c r="L149" s="2"/>
      <c r="M149" s="2"/>
    </row>
    <row r="150" spans="2:13" x14ac:dyDescent="0.3">
      <c r="B150" s="12">
        <v>1</v>
      </c>
      <c r="C150" s="2">
        <v>2012</v>
      </c>
      <c r="D150" s="26">
        <v>6356</v>
      </c>
      <c r="E150" s="25">
        <v>158224</v>
      </c>
      <c r="F150" s="24">
        <v>32606</v>
      </c>
      <c r="G150" s="24">
        <v>20691384</v>
      </c>
      <c r="H150" s="13">
        <f>D150/E150</f>
        <v>4.0170896956213974E-2</v>
      </c>
      <c r="I150" s="13">
        <f>F150/G150</f>
        <v>1.5758249907304412E-3</v>
      </c>
      <c r="J150" s="14">
        <f>H150/I150</f>
        <v>25.491978609625669</v>
      </c>
      <c r="K150" s="2"/>
      <c r="L150" s="41"/>
      <c r="M150" s="42">
        <f>D150/F150*100</f>
        <v>19.493344783168741</v>
      </c>
    </row>
    <row r="151" spans="2:13" x14ac:dyDescent="0.3">
      <c r="B151" s="12">
        <v>2</v>
      </c>
      <c r="C151" s="2">
        <v>2013</v>
      </c>
      <c r="D151" s="26">
        <v>7925</v>
      </c>
      <c r="E151" s="25">
        <v>159349</v>
      </c>
      <c r="F151" s="24">
        <v>35534</v>
      </c>
      <c r="G151" s="24">
        <v>21549016</v>
      </c>
      <c r="H151" s="13">
        <f t="shared" ref="H151:H161" si="51">D151/E151</f>
        <v>4.9733603599646063E-2</v>
      </c>
      <c r="I151" s="13">
        <f t="shared" ref="I151:I161" si="52">F151/G151</f>
        <v>1.6489848074733437E-3</v>
      </c>
      <c r="J151" s="14">
        <f t="shared" ref="J151:J161" si="53">H151/I151</f>
        <v>30.160134510790527</v>
      </c>
      <c r="K151" s="15">
        <f>(J151-J150)/J150</f>
        <v>0.18312254111974588</v>
      </c>
      <c r="L151" s="42">
        <f>(D151-D150)/D150*100</f>
        <v>24.685336689741977</v>
      </c>
      <c r="M151" s="42">
        <f t="shared" ref="M151:M161" si="54">D151/F151*100</f>
        <v>22.302583441211237</v>
      </c>
    </row>
    <row r="152" spans="2:13" x14ac:dyDescent="0.3">
      <c r="B152" s="12">
        <v>3</v>
      </c>
      <c r="C152" s="2">
        <v>2014</v>
      </c>
      <c r="D152" s="26">
        <v>4746</v>
      </c>
      <c r="E152" s="25">
        <v>152642</v>
      </c>
      <c r="F152" s="24">
        <v>51690</v>
      </c>
      <c r="G152" s="24">
        <v>22740258</v>
      </c>
      <c r="H152" s="13">
        <f t="shared" si="51"/>
        <v>3.1092359900944694E-2</v>
      </c>
      <c r="I152" s="13">
        <f t="shared" si="52"/>
        <v>2.2730612818904691E-3</v>
      </c>
      <c r="J152" s="14">
        <f t="shared" si="53"/>
        <v>13.678628090081967</v>
      </c>
      <c r="K152" s="15">
        <f t="shared" ref="K152:K161" si="55">(J152-J151)/J151</f>
        <v>-0.54646660858929197</v>
      </c>
      <c r="L152" s="42">
        <f t="shared" ref="L152:L161" si="56">(D152-D151)/D151*100</f>
        <v>-40.113564668769712</v>
      </c>
      <c r="M152" s="42">
        <f t="shared" si="54"/>
        <v>9.1816598955310518</v>
      </c>
    </row>
    <row r="153" spans="2:13" x14ac:dyDescent="0.3">
      <c r="B153" s="12">
        <v>4</v>
      </c>
      <c r="C153" s="2">
        <v>2015</v>
      </c>
      <c r="D153" s="26">
        <v>1744</v>
      </c>
      <c r="E153" s="25">
        <v>95239</v>
      </c>
      <c r="F153" s="24">
        <v>37218</v>
      </c>
      <c r="G153" s="24">
        <v>20474909</v>
      </c>
      <c r="H153" s="13">
        <f t="shared" si="51"/>
        <v>1.8311826037652641E-2</v>
      </c>
      <c r="I153" s="13">
        <f t="shared" si="52"/>
        <v>1.8177370165601225E-3</v>
      </c>
      <c r="J153" s="14">
        <f t="shared" si="53"/>
        <v>10.073968825427707</v>
      </c>
      <c r="K153" s="15">
        <f t="shared" si="55"/>
        <v>-0.26352491206833151</v>
      </c>
      <c r="L153" s="42">
        <f t="shared" si="56"/>
        <v>-63.253265908133159</v>
      </c>
      <c r="M153" s="42">
        <f t="shared" si="54"/>
        <v>4.6859046697834383</v>
      </c>
    </row>
    <row r="154" spans="2:13" x14ac:dyDescent="0.3">
      <c r="B154" s="12">
        <v>5</v>
      </c>
      <c r="C154" s="2">
        <v>2016</v>
      </c>
      <c r="D154" s="26">
        <v>2941</v>
      </c>
      <c r="E154" s="25">
        <v>90204</v>
      </c>
      <c r="F154" s="24">
        <v>44592</v>
      </c>
      <c r="G154" s="24">
        <v>19207038</v>
      </c>
      <c r="H154" s="13">
        <f t="shared" si="51"/>
        <v>3.2603875659615984E-2</v>
      </c>
      <c r="I154" s="13">
        <f t="shared" si="52"/>
        <v>2.3216489705492329E-3</v>
      </c>
      <c r="J154" s="14">
        <f t="shared" si="53"/>
        <v>14.043413140059188</v>
      </c>
      <c r="K154" s="15">
        <f t="shared" si="55"/>
        <v>0.3940298390255294</v>
      </c>
      <c r="L154" s="42">
        <f t="shared" si="56"/>
        <v>68.635321100917437</v>
      </c>
      <c r="M154" s="42">
        <f t="shared" si="54"/>
        <v>6.5953534266236096</v>
      </c>
    </row>
    <row r="155" spans="2:13" x14ac:dyDescent="0.3">
      <c r="B155" s="12">
        <v>6</v>
      </c>
      <c r="C155" s="2">
        <v>2017</v>
      </c>
      <c r="D155" s="26">
        <v>4758</v>
      </c>
      <c r="E155" s="25">
        <v>104618</v>
      </c>
      <c r="F155" s="24">
        <v>46202</v>
      </c>
      <c r="G155" s="24">
        <v>20407329</v>
      </c>
      <c r="H155" s="13">
        <f t="shared" si="51"/>
        <v>4.5479745359307197E-2</v>
      </c>
      <c r="I155" s="13">
        <f t="shared" si="52"/>
        <v>2.26399054966968E-3</v>
      </c>
      <c r="J155" s="14">
        <f t="shared" si="53"/>
        <v>20.088310600917822</v>
      </c>
      <c r="K155" s="15">
        <f t="shared" si="55"/>
        <v>0.43044361086375876</v>
      </c>
      <c r="L155" s="42">
        <f t="shared" si="56"/>
        <v>61.781706902414143</v>
      </c>
      <c r="M155" s="42">
        <f t="shared" si="54"/>
        <v>10.298255486775464</v>
      </c>
    </row>
    <row r="156" spans="2:13" x14ac:dyDescent="0.3">
      <c r="B156" s="12">
        <v>7</v>
      </c>
      <c r="C156" s="2">
        <v>2018</v>
      </c>
      <c r="D156" s="26">
        <v>5851</v>
      </c>
      <c r="E156" s="25">
        <v>108711</v>
      </c>
      <c r="F156" s="24">
        <v>41972</v>
      </c>
      <c r="G156" s="24">
        <v>20309901</v>
      </c>
      <c r="H156" s="13">
        <f t="shared" si="51"/>
        <v>5.3821600390024926E-2</v>
      </c>
      <c r="I156" s="13">
        <f t="shared" si="52"/>
        <v>2.0665782664327117E-3</v>
      </c>
      <c r="J156" s="14">
        <f t="shared" si="53"/>
        <v>26.043823872652428</v>
      </c>
      <c r="K156" s="15">
        <f t="shared" si="55"/>
        <v>0.29646660637866196</v>
      </c>
      <c r="L156" s="42">
        <f t="shared" si="56"/>
        <v>22.971836906263135</v>
      </c>
      <c r="M156" s="42">
        <f t="shared" si="54"/>
        <v>13.940245878204518</v>
      </c>
    </row>
    <row r="157" spans="2:13" x14ac:dyDescent="0.3">
      <c r="B157" s="12">
        <v>8</v>
      </c>
      <c r="C157" s="2">
        <v>2019</v>
      </c>
      <c r="D157" s="26">
        <v>9943</v>
      </c>
      <c r="E157" s="25">
        <v>108363</v>
      </c>
      <c r="F157" s="24">
        <v>36046</v>
      </c>
      <c r="G157" s="24">
        <v>19336709</v>
      </c>
      <c r="H157" s="13">
        <f t="shared" si="51"/>
        <v>9.1756411321207418E-2</v>
      </c>
      <c r="I157" s="13">
        <f t="shared" si="52"/>
        <v>1.8641227935942979E-3</v>
      </c>
      <c r="J157" s="14">
        <f t="shared" si="53"/>
        <v>49.222299966778372</v>
      </c>
      <c r="K157" s="15">
        <f t="shared" si="55"/>
        <v>0.8899797590193631</v>
      </c>
      <c r="L157" s="42">
        <f t="shared" si="56"/>
        <v>69.936762946504871</v>
      </c>
      <c r="M157" s="42">
        <f t="shared" si="54"/>
        <v>27.584197969261499</v>
      </c>
    </row>
    <row r="158" spans="2:13" x14ac:dyDescent="0.3">
      <c r="B158" s="12">
        <v>9</v>
      </c>
      <c r="C158" s="2">
        <v>2020</v>
      </c>
      <c r="D158" s="26">
        <v>8761</v>
      </c>
      <c r="E158" s="25">
        <v>98126</v>
      </c>
      <c r="F158" s="24">
        <v>49319</v>
      </c>
      <c r="G158" s="24">
        <v>17006883</v>
      </c>
      <c r="H158" s="13">
        <f t="shared" si="51"/>
        <v>8.9283166540977926E-2</v>
      </c>
      <c r="I158" s="13">
        <f t="shared" si="52"/>
        <v>2.8999435111066504E-3</v>
      </c>
      <c r="J158" s="14">
        <f t="shared" si="53"/>
        <v>30.787898522515182</v>
      </c>
      <c r="K158" s="15">
        <f t="shared" si="55"/>
        <v>-0.3745132075645618</v>
      </c>
      <c r="L158" s="42">
        <f t="shared" si="56"/>
        <v>-11.887760233329981</v>
      </c>
      <c r="M158" s="42">
        <f t="shared" si="54"/>
        <v>17.763944929945865</v>
      </c>
    </row>
    <row r="159" spans="2:13" x14ac:dyDescent="0.3">
      <c r="B159" s="12">
        <v>10</v>
      </c>
      <c r="C159" s="2">
        <v>2021</v>
      </c>
      <c r="D159" s="26">
        <v>6320</v>
      </c>
      <c r="E159" s="25">
        <v>310036</v>
      </c>
      <c r="F159" s="24">
        <v>31215</v>
      </c>
      <c r="G159" s="24">
        <v>21542435</v>
      </c>
      <c r="H159" s="13">
        <f t="shared" si="51"/>
        <v>2.0384729515282096E-2</v>
      </c>
      <c r="I159" s="13">
        <f t="shared" si="52"/>
        <v>1.4490005424177908E-3</v>
      </c>
      <c r="J159" s="14">
        <f t="shared" si="53"/>
        <v>14.068131045188084</v>
      </c>
      <c r="K159" s="15">
        <f t="shared" si="55"/>
        <v>-0.54306296563566803</v>
      </c>
      <c r="L159" s="42">
        <f t="shared" si="56"/>
        <v>-27.862116196781191</v>
      </c>
      <c r="M159" s="42">
        <f t="shared" si="54"/>
        <v>20.246676277430723</v>
      </c>
    </row>
    <row r="160" spans="2:13" x14ac:dyDescent="0.3">
      <c r="B160" s="12">
        <v>11</v>
      </c>
      <c r="C160" s="2">
        <v>2022</v>
      </c>
      <c r="D160" s="26">
        <v>8017</v>
      </c>
      <c r="E160" s="25">
        <v>592633</v>
      </c>
      <c r="F160" s="24">
        <v>43753</v>
      </c>
      <c r="G160" s="24">
        <v>27364057</v>
      </c>
      <c r="H160" s="13">
        <f t="shared" si="51"/>
        <v>1.3527765075518913E-2</v>
      </c>
      <c r="I160" s="13">
        <f t="shared" si="52"/>
        <v>1.5989222650720249E-3</v>
      </c>
      <c r="J160" s="14">
        <f t="shared" si="53"/>
        <v>8.4605520674950032</v>
      </c>
      <c r="K160" s="15">
        <f t="shared" si="55"/>
        <v>-0.3986015597722995</v>
      </c>
      <c r="L160" s="42">
        <f t="shared" si="56"/>
        <v>26.851265822784811</v>
      </c>
      <c r="M160" s="42">
        <f t="shared" si="54"/>
        <v>18.323314972687587</v>
      </c>
    </row>
    <row r="161" spans="2:13" x14ac:dyDescent="0.3">
      <c r="B161" s="12">
        <v>12</v>
      </c>
      <c r="C161" s="2">
        <v>2023</v>
      </c>
      <c r="D161" s="26">
        <v>11553</v>
      </c>
      <c r="E161" s="25">
        <v>722768</v>
      </c>
      <c r="F161" s="24">
        <v>39557</v>
      </c>
      <c r="G161" s="24">
        <v>25707802</v>
      </c>
      <c r="H161" s="13">
        <f t="shared" si="51"/>
        <v>1.5984382263741617E-2</v>
      </c>
      <c r="I161" s="13">
        <f t="shared" si="52"/>
        <v>1.5387157564073349E-3</v>
      </c>
      <c r="J161" s="14">
        <f t="shared" si="53"/>
        <v>10.388131919219893</v>
      </c>
      <c r="K161" s="15">
        <f t="shared" si="55"/>
        <v>0.22783145075491587</v>
      </c>
      <c r="L161" s="42">
        <f t="shared" si="56"/>
        <v>44.10627416739429</v>
      </c>
      <c r="M161" s="42">
        <f t="shared" si="54"/>
        <v>29.205955962282275</v>
      </c>
    </row>
    <row r="162" spans="2:13" x14ac:dyDescent="0.3">
      <c r="B162" s="16"/>
      <c r="D162" s="17"/>
      <c r="E162" s="17"/>
      <c r="F162" s="17"/>
      <c r="G162" s="17"/>
      <c r="H162" s="18"/>
      <c r="I162" s="18"/>
      <c r="J162" s="19">
        <f>AVERAGE(J150:J161)</f>
        <v>21.042272597562654</v>
      </c>
      <c r="K162" s="20">
        <f>AVERAGE(K151:K161)*100</f>
        <v>2.6882232139256557</v>
      </c>
      <c r="L162" s="20">
        <f>AVERAGE(L151:L161)</f>
        <v>15.986527048091515</v>
      </c>
      <c r="M162" s="19">
        <f>AVERAGE(M150:M161)</f>
        <v>16.635119807742168</v>
      </c>
    </row>
    <row r="163" spans="2:13" x14ac:dyDescent="0.3">
      <c r="I163" s="1" t="s">
        <v>47</v>
      </c>
      <c r="J163" s="19">
        <f>MAX(J150:J161)</f>
        <v>49.222299966778372</v>
      </c>
      <c r="K163" s="19">
        <f t="shared" ref="K163:M163" si="57">MAX(K150:K161)</f>
        <v>0.8899797590193631</v>
      </c>
      <c r="L163" s="19">
        <f t="shared" si="57"/>
        <v>69.936762946504871</v>
      </c>
      <c r="M163" s="19">
        <f t="shared" si="57"/>
        <v>29.205955962282275</v>
      </c>
    </row>
    <row r="165" spans="2:13" x14ac:dyDescent="0.3">
      <c r="B165" s="16">
        <v>10</v>
      </c>
      <c r="C165" s="21" t="s">
        <v>31</v>
      </c>
      <c r="D165" s="1" t="s">
        <v>9</v>
      </c>
      <c r="E165" s="21" t="s">
        <v>25</v>
      </c>
      <c r="F165" s="1" t="s">
        <v>18</v>
      </c>
    </row>
    <row r="166" spans="2:13" ht="62.4" x14ac:dyDescent="0.3">
      <c r="B166" s="2"/>
      <c r="C166" s="3" t="s">
        <v>8</v>
      </c>
      <c r="D166" s="29" t="s">
        <v>34</v>
      </c>
      <c r="E166" s="30" t="s">
        <v>35</v>
      </c>
      <c r="F166" s="31" t="s">
        <v>30</v>
      </c>
      <c r="G166" s="31" t="s">
        <v>36</v>
      </c>
      <c r="H166" s="5" t="s">
        <v>17</v>
      </c>
      <c r="I166" s="6" t="s">
        <v>1</v>
      </c>
      <c r="J166" s="7" t="s">
        <v>2</v>
      </c>
      <c r="K166" s="5" t="s">
        <v>3</v>
      </c>
      <c r="L166" s="5" t="s">
        <v>44</v>
      </c>
      <c r="M166" s="43" t="s">
        <v>42</v>
      </c>
    </row>
    <row r="167" spans="2:13" x14ac:dyDescent="0.3">
      <c r="B167" s="2"/>
      <c r="C167" s="8"/>
      <c r="D167" s="9" t="s">
        <v>4</v>
      </c>
      <c r="E167" s="6" t="s">
        <v>5</v>
      </c>
      <c r="F167" s="10" t="s">
        <v>6</v>
      </c>
      <c r="G167" s="10" t="s">
        <v>7</v>
      </c>
      <c r="H167" s="10"/>
      <c r="I167" s="10"/>
      <c r="J167" s="11"/>
      <c r="K167" s="2"/>
      <c r="L167" s="2"/>
      <c r="M167" s="2"/>
    </row>
    <row r="168" spans="2:13" x14ac:dyDescent="0.3">
      <c r="B168" s="12">
        <v>1</v>
      </c>
      <c r="C168" s="2">
        <v>2012</v>
      </c>
      <c r="D168" s="26">
        <v>13996</v>
      </c>
      <c r="E168" s="25">
        <v>2069251</v>
      </c>
      <c r="F168" s="24">
        <v>542360</v>
      </c>
      <c r="G168" s="24">
        <v>331680210</v>
      </c>
      <c r="H168" s="13">
        <f>D168/E168</f>
        <v>6.7638000416575849E-3</v>
      </c>
      <c r="I168" s="13">
        <f>F168/G168</f>
        <v>1.6351895097992128E-3</v>
      </c>
      <c r="J168" s="14">
        <f>H168/I168</f>
        <v>4.1364013168651752</v>
      </c>
      <c r="K168" s="2"/>
      <c r="L168" s="41"/>
      <c r="M168" s="42">
        <f>D168/F168*100</f>
        <v>2.58057378862748</v>
      </c>
    </row>
    <row r="169" spans="2:13" x14ac:dyDescent="0.3">
      <c r="B169" s="12">
        <v>2</v>
      </c>
      <c r="C169" s="2">
        <v>2013</v>
      </c>
      <c r="D169" s="26">
        <v>1747</v>
      </c>
      <c r="E169" s="25">
        <v>1810444</v>
      </c>
      <c r="F169" s="24">
        <v>583526</v>
      </c>
      <c r="G169" s="24">
        <v>335251392</v>
      </c>
      <c r="H169" s="13">
        <f t="shared" ref="H169:H179" si="58">D169/E169</f>
        <v>9.6495666256454218E-4</v>
      </c>
      <c r="I169" s="13">
        <f t="shared" ref="I169:I179" si="59">F169/G169</f>
        <v>1.7405624970529578E-3</v>
      </c>
      <c r="J169" s="14">
        <f t="shared" ref="J169:J179" si="60">H169/I169</f>
        <v>0.55439357345591633</v>
      </c>
      <c r="K169" s="15">
        <f>(J169-J168)/J168</f>
        <v>-0.86597200537686936</v>
      </c>
      <c r="L169" s="42">
        <f>(D169-D168)/D168*100</f>
        <v>-87.517862246356103</v>
      </c>
      <c r="M169" s="42">
        <f t="shared" ref="M169:M179" si="61">D169/F169*100</f>
        <v>0.2993868310923592</v>
      </c>
    </row>
    <row r="170" spans="2:13" x14ac:dyDescent="0.3">
      <c r="B170" s="12">
        <v>3</v>
      </c>
      <c r="C170" s="2">
        <v>2014</v>
      </c>
      <c r="D170" s="26">
        <v>4454</v>
      </c>
      <c r="E170" s="25">
        <v>1937639</v>
      </c>
      <c r="F170" s="24">
        <v>503922</v>
      </c>
      <c r="G170" s="24">
        <v>352758967</v>
      </c>
      <c r="H170" s="13">
        <f t="shared" si="58"/>
        <v>2.2986737983700782E-3</v>
      </c>
      <c r="I170" s="13">
        <f t="shared" si="59"/>
        <v>1.4285164861592306E-3</v>
      </c>
      <c r="J170" s="14">
        <f t="shared" si="60"/>
        <v>1.6091335456340368</v>
      </c>
      <c r="K170" s="15">
        <f t="shared" ref="K170:K179" si="62">(J170-J169)/J169</f>
        <v>1.9025111810066644</v>
      </c>
      <c r="L170" s="42">
        <f t="shared" ref="L170:L179" si="63">(D170-D169)/D169*100</f>
        <v>154.95134516313681</v>
      </c>
      <c r="M170" s="42">
        <f>D170/F170*100</f>
        <v>0.88386694766253504</v>
      </c>
    </row>
    <row r="171" spans="2:13" x14ac:dyDescent="0.3">
      <c r="B171" s="12">
        <v>4</v>
      </c>
      <c r="C171" s="2">
        <v>2015</v>
      </c>
      <c r="D171" s="26">
        <v>4127</v>
      </c>
      <c r="E171" s="25">
        <v>1481288</v>
      </c>
      <c r="F171" s="24">
        <v>462648</v>
      </c>
      <c r="G171" s="24">
        <v>304708111</v>
      </c>
      <c r="H171" s="13">
        <f t="shared" si="58"/>
        <v>2.7860888632055348E-3</v>
      </c>
      <c r="I171" s="13">
        <f t="shared" si="59"/>
        <v>1.5183317519237287E-3</v>
      </c>
      <c r="J171" s="14">
        <f t="shared" si="60"/>
        <v>1.8349671339452367</v>
      </c>
      <c r="K171" s="15">
        <f t="shared" si="62"/>
        <v>0.14034483895009234</v>
      </c>
      <c r="L171" s="42">
        <f t="shared" si="63"/>
        <v>-7.3417153120790308</v>
      </c>
      <c r="M171" s="42">
        <f t="shared" si="61"/>
        <v>0.89203887188532105</v>
      </c>
    </row>
    <row r="172" spans="2:13" x14ac:dyDescent="0.3">
      <c r="B172" s="12">
        <v>5</v>
      </c>
      <c r="C172" s="2">
        <v>2016</v>
      </c>
      <c r="D172" s="26">
        <v>5094</v>
      </c>
      <c r="E172" s="25">
        <v>1579276</v>
      </c>
      <c r="F172" s="24">
        <v>405612</v>
      </c>
      <c r="G172" s="24">
        <v>302931265</v>
      </c>
      <c r="H172" s="13">
        <f t="shared" si="58"/>
        <v>3.2255286599682386E-3</v>
      </c>
      <c r="I172" s="13">
        <f t="shared" si="59"/>
        <v>1.3389572053581198E-3</v>
      </c>
      <c r="J172" s="14">
        <f t="shared" si="60"/>
        <v>2.4089856248284898</v>
      </c>
      <c r="K172" s="15">
        <f t="shared" si="62"/>
        <v>0.31282221913647867</v>
      </c>
      <c r="L172" s="42">
        <f t="shared" si="63"/>
        <v>23.431063726677976</v>
      </c>
      <c r="M172" s="42">
        <f t="shared" si="61"/>
        <v>1.2558800035501909</v>
      </c>
    </row>
    <row r="173" spans="2:13" x14ac:dyDescent="0.3">
      <c r="B173" s="12">
        <v>6</v>
      </c>
      <c r="C173" s="2">
        <v>2017</v>
      </c>
      <c r="D173" s="26">
        <v>18278</v>
      </c>
      <c r="E173" s="25">
        <v>2011926</v>
      </c>
      <c r="F173" s="24">
        <v>624371</v>
      </c>
      <c r="G173" s="24">
        <v>341650734</v>
      </c>
      <c r="H173" s="13">
        <f t="shared" si="58"/>
        <v>9.0848271755521823E-3</v>
      </c>
      <c r="I173" s="13">
        <f t="shared" si="59"/>
        <v>1.8275125379944304E-3</v>
      </c>
      <c r="J173" s="14">
        <f t="shared" si="60"/>
        <v>4.9711435553389727</v>
      </c>
      <c r="K173" s="15">
        <f t="shared" si="62"/>
        <v>1.0635837358692826</v>
      </c>
      <c r="L173" s="42">
        <f t="shared" si="63"/>
        <v>258.81429132312525</v>
      </c>
      <c r="M173" s="42">
        <f t="shared" si="61"/>
        <v>2.927426161689124</v>
      </c>
    </row>
    <row r="174" spans="2:13" x14ac:dyDescent="0.3">
      <c r="B174" s="12">
        <v>7</v>
      </c>
      <c r="C174" s="2">
        <v>2018</v>
      </c>
      <c r="D174" s="26">
        <v>7895</v>
      </c>
      <c r="E174" s="25">
        <v>2248570</v>
      </c>
      <c r="F174" s="24">
        <v>705605</v>
      </c>
      <c r="G174" s="24">
        <v>391056705</v>
      </c>
      <c r="H174" s="13">
        <f t="shared" si="58"/>
        <v>3.5111204009659475E-3</v>
      </c>
      <c r="I174" s="13">
        <f t="shared" si="59"/>
        <v>1.8043546907091134E-3</v>
      </c>
      <c r="J174" s="14">
        <f t="shared" si="60"/>
        <v>1.9459147467209306</v>
      </c>
      <c r="K174" s="15">
        <f t="shared" si="62"/>
        <v>-0.60855792534274489</v>
      </c>
      <c r="L174" s="42">
        <f t="shared" si="63"/>
        <v>-56.805996279680492</v>
      </c>
      <c r="M174" s="42">
        <f t="shared" si="61"/>
        <v>1.1188979669928643</v>
      </c>
    </row>
    <row r="175" spans="2:13" x14ac:dyDescent="0.3">
      <c r="B175" s="12">
        <v>8</v>
      </c>
      <c r="C175" s="2">
        <v>2019</v>
      </c>
      <c r="D175" s="26">
        <v>7591</v>
      </c>
      <c r="E175" s="25">
        <v>1599205</v>
      </c>
      <c r="F175" s="24">
        <v>712590</v>
      </c>
      <c r="G175" s="24">
        <v>375470067</v>
      </c>
      <c r="H175" s="13">
        <f t="shared" si="58"/>
        <v>4.746733533224321E-3</v>
      </c>
      <c r="I175" s="13">
        <f t="shared" si="59"/>
        <v>1.8978610084515739E-3</v>
      </c>
      <c r="J175" s="14">
        <f t="shared" si="60"/>
        <v>2.5010965039516164</v>
      </c>
      <c r="K175" s="15">
        <f t="shared" si="62"/>
        <v>0.28530631065221385</v>
      </c>
      <c r="L175" s="42">
        <f t="shared" si="63"/>
        <v>-3.8505383153894872</v>
      </c>
      <c r="M175" s="42">
        <f t="shared" si="61"/>
        <v>1.0652689484837004</v>
      </c>
    </row>
    <row r="176" spans="2:13" x14ac:dyDescent="0.3">
      <c r="B176" s="12">
        <v>9</v>
      </c>
      <c r="C176" s="2">
        <v>2020</v>
      </c>
      <c r="D176" s="26">
        <v>1134</v>
      </c>
      <c r="E176" s="25">
        <v>1515572</v>
      </c>
      <c r="F176" s="24">
        <v>618086</v>
      </c>
      <c r="G176" s="24">
        <v>329738801</v>
      </c>
      <c r="H176" s="13">
        <f t="shared" si="58"/>
        <v>7.4823235055807317E-4</v>
      </c>
      <c r="I176" s="13">
        <f t="shared" si="59"/>
        <v>1.8744715457371969E-3</v>
      </c>
      <c r="J176" s="14">
        <f t="shared" si="60"/>
        <v>0.39916975654266679</v>
      </c>
      <c r="K176" s="15">
        <f t="shared" si="62"/>
        <v>-0.84040209727533621</v>
      </c>
      <c r="L176" s="42">
        <f t="shared" si="63"/>
        <v>-85.061256751416153</v>
      </c>
      <c r="M176" s="42">
        <f t="shared" si="61"/>
        <v>0.18346961426079866</v>
      </c>
    </row>
    <row r="177" spans="2:13" x14ac:dyDescent="0.3">
      <c r="B177" s="12">
        <v>10</v>
      </c>
      <c r="C177" s="2">
        <v>2021</v>
      </c>
      <c r="D177" s="39">
        <f>(D176+D179)/2</f>
        <v>691.5</v>
      </c>
      <c r="E177" s="25">
        <v>2352992</v>
      </c>
      <c r="F177" s="24">
        <v>650631</v>
      </c>
      <c r="G177" s="24">
        <v>426059817</v>
      </c>
      <c r="H177" s="13">
        <f t="shared" si="58"/>
        <v>2.9388115216711318E-4</v>
      </c>
      <c r="I177" s="13">
        <f t="shared" si="59"/>
        <v>1.527088390032332E-3</v>
      </c>
      <c r="J177" s="14">
        <f t="shared" si="60"/>
        <v>0.19244541055078745</v>
      </c>
      <c r="K177" s="15">
        <f t="shared" si="62"/>
        <v>-0.51788579320834094</v>
      </c>
      <c r="L177" s="42">
        <f t="shared" si="63"/>
        <v>-39.021164021164026</v>
      </c>
      <c r="M177" s="42">
        <f t="shared" si="61"/>
        <v>0.10628144063224776</v>
      </c>
    </row>
    <row r="178" spans="2:13" x14ac:dyDescent="0.3">
      <c r="B178" s="12">
        <v>11</v>
      </c>
      <c r="C178" s="2">
        <v>2022</v>
      </c>
      <c r="D178" s="39">
        <f>D177</f>
        <v>691.5</v>
      </c>
      <c r="E178" s="25">
        <v>2293647</v>
      </c>
      <c r="F178" s="24">
        <v>881784</v>
      </c>
      <c r="G178" s="24">
        <v>499055069</v>
      </c>
      <c r="H178" s="13">
        <f t="shared" si="58"/>
        <v>3.0148492771555518E-4</v>
      </c>
      <c r="I178" s="13">
        <f t="shared" si="59"/>
        <v>1.7669072107952077E-3</v>
      </c>
      <c r="J178" s="14">
        <f t="shared" si="60"/>
        <v>0.17062861358739376</v>
      </c>
      <c r="K178" s="15">
        <f t="shared" si="62"/>
        <v>-0.11336615875095717</v>
      </c>
      <c r="L178" s="42">
        <f t="shared" si="63"/>
        <v>0</v>
      </c>
      <c r="M178" s="42">
        <f t="shared" si="61"/>
        <v>7.8420565580686427E-2</v>
      </c>
    </row>
    <row r="179" spans="2:13" x14ac:dyDescent="0.3">
      <c r="B179" s="12">
        <v>12</v>
      </c>
      <c r="C179" s="2">
        <v>2023</v>
      </c>
      <c r="D179" s="26">
        <v>249</v>
      </c>
      <c r="E179" s="25">
        <v>2194560</v>
      </c>
      <c r="F179" s="24">
        <v>815961</v>
      </c>
      <c r="G179" s="24">
        <v>469043091</v>
      </c>
      <c r="H179" s="13">
        <f t="shared" si="58"/>
        <v>1.1346237970253719E-4</v>
      </c>
      <c r="I179" s="13">
        <f t="shared" si="59"/>
        <v>1.7396290781309047E-3</v>
      </c>
      <c r="J179" s="14">
        <f t="shared" si="60"/>
        <v>6.5222167833871594E-2</v>
      </c>
      <c r="K179" s="15">
        <f t="shared" si="62"/>
        <v>-0.61775363192255184</v>
      </c>
      <c r="L179" s="42">
        <f t="shared" si="63"/>
        <v>-63.991323210412141</v>
      </c>
      <c r="M179" s="42">
        <f t="shared" si="61"/>
        <v>3.0516164375503245E-2</v>
      </c>
    </row>
    <row r="180" spans="2:13" x14ac:dyDescent="0.3">
      <c r="B180" s="16"/>
      <c r="D180" s="17"/>
      <c r="E180" s="17"/>
      <c r="F180" s="17"/>
      <c r="G180" s="17"/>
      <c r="H180" s="18"/>
      <c r="I180" s="18"/>
      <c r="J180" s="19">
        <f>AVERAGE(J168:J179)</f>
        <v>1.7324584957712579</v>
      </c>
      <c r="K180" s="20">
        <f>AVERAGE(K169:K179)*100</f>
        <v>1.2784606703448316</v>
      </c>
      <c r="L180" s="20">
        <f>AVERAGE(L169:L179)</f>
        <v>8.5097130978584232</v>
      </c>
      <c r="M180" s="19">
        <f>AVERAGE(M168:M179)</f>
        <v>0.95183560873606765</v>
      </c>
    </row>
    <row r="183" spans="2:13" x14ac:dyDescent="0.3">
      <c r="B183" s="16"/>
      <c r="C183" s="21" t="s">
        <v>31</v>
      </c>
      <c r="E183" s="21" t="s">
        <v>25</v>
      </c>
    </row>
    <row r="184" spans="2:13" ht="62.4" x14ac:dyDescent="0.3">
      <c r="B184" s="2"/>
      <c r="C184" s="3" t="s">
        <v>8</v>
      </c>
      <c r="D184" s="29" t="s">
        <v>34</v>
      </c>
      <c r="E184" s="30" t="s">
        <v>35</v>
      </c>
      <c r="F184" s="31" t="s">
        <v>30</v>
      </c>
      <c r="G184" s="31" t="s">
        <v>36</v>
      </c>
      <c r="H184" s="5" t="s">
        <v>17</v>
      </c>
      <c r="I184" s="6" t="s">
        <v>1</v>
      </c>
      <c r="J184" s="7" t="s">
        <v>2</v>
      </c>
      <c r="K184" s="5" t="s">
        <v>3</v>
      </c>
      <c r="L184" s="5" t="s">
        <v>44</v>
      </c>
    </row>
    <row r="185" spans="2:13" x14ac:dyDescent="0.3">
      <c r="B185" s="2"/>
      <c r="C185" s="8"/>
      <c r="D185" s="9" t="s">
        <v>4</v>
      </c>
      <c r="E185" s="6" t="s">
        <v>5</v>
      </c>
      <c r="F185" s="10" t="s">
        <v>6</v>
      </c>
      <c r="G185" s="10" t="s">
        <v>7</v>
      </c>
      <c r="H185" s="10"/>
      <c r="I185" s="10"/>
      <c r="J185" s="11"/>
      <c r="K185" s="2"/>
      <c r="L185" s="2"/>
    </row>
    <row r="186" spans="2:13" x14ac:dyDescent="0.3">
      <c r="B186" s="12">
        <v>1</v>
      </c>
      <c r="C186" s="2">
        <v>2012</v>
      </c>
      <c r="D186" s="26"/>
      <c r="E186" s="25"/>
      <c r="F186" s="24"/>
      <c r="G186" s="24"/>
      <c r="H186" s="13" t="e">
        <f>D186/E186</f>
        <v>#DIV/0!</v>
      </c>
      <c r="I186" s="13" t="e">
        <f>F186/G186</f>
        <v>#DIV/0!</v>
      </c>
      <c r="J186" s="14" t="e">
        <f>H186/I186</f>
        <v>#DIV/0!</v>
      </c>
      <c r="K186" s="2"/>
      <c r="L186" s="41"/>
    </row>
    <row r="187" spans="2:13" x14ac:dyDescent="0.3">
      <c r="B187" s="12">
        <v>2</v>
      </c>
      <c r="C187" s="2">
        <v>2013</v>
      </c>
      <c r="D187" s="26"/>
      <c r="E187" s="25"/>
      <c r="F187" s="24"/>
      <c r="G187" s="24"/>
      <c r="H187" s="13" t="e">
        <f t="shared" ref="H187:H197" si="64">D187/E187</f>
        <v>#DIV/0!</v>
      </c>
      <c r="I187" s="13" t="e">
        <f t="shared" ref="I187:I197" si="65">F187/G187</f>
        <v>#DIV/0!</v>
      </c>
      <c r="J187" s="14" t="e">
        <f t="shared" ref="J187:J197" si="66">H187/I187</f>
        <v>#DIV/0!</v>
      </c>
      <c r="K187" s="15" t="e">
        <f>(J187-J186)/J186</f>
        <v>#DIV/0!</v>
      </c>
      <c r="L187" s="42" t="e">
        <f>(D187-D186)/D186*100</f>
        <v>#DIV/0!</v>
      </c>
    </row>
    <row r="188" spans="2:13" x14ac:dyDescent="0.3">
      <c r="B188" s="12">
        <v>3</v>
      </c>
      <c r="C188" s="2">
        <v>2014</v>
      </c>
      <c r="D188" s="26"/>
      <c r="E188" s="25"/>
      <c r="F188" s="24"/>
      <c r="G188" s="24"/>
      <c r="H188" s="13" t="e">
        <f t="shared" si="64"/>
        <v>#DIV/0!</v>
      </c>
      <c r="I188" s="13" t="e">
        <f t="shared" si="65"/>
        <v>#DIV/0!</v>
      </c>
      <c r="J188" s="14" t="e">
        <f t="shared" si="66"/>
        <v>#DIV/0!</v>
      </c>
      <c r="K188" s="15" t="e">
        <f t="shared" ref="K188:K197" si="67">(J188-J187)/J187</f>
        <v>#DIV/0!</v>
      </c>
      <c r="L188" s="42" t="e">
        <f t="shared" ref="L188:L197" si="68">(D188-D187)/D187*100</f>
        <v>#DIV/0!</v>
      </c>
    </row>
    <row r="189" spans="2:13" x14ac:dyDescent="0.3">
      <c r="B189" s="12">
        <v>4</v>
      </c>
      <c r="C189" s="2">
        <v>2015</v>
      </c>
      <c r="D189" s="26"/>
      <c r="E189" s="25"/>
      <c r="F189" s="24"/>
      <c r="G189" s="24"/>
      <c r="H189" s="13" t="e">
        <f t="shared" si="64"/>
        <v>#DIV/0!</v>
      </c>
      <c r="I189" s="13" t="e">
        <f t="shared" si="65"/>
        <v>#DIV/0!</v>
      </c>
      <c r="J189" s="14" t="e">
        <f t="shared" si="66"/>
        <v>#DIV/0!</v>
      </c>
      <c r="K189" s="15" t="e">
        <f t="shared" si="67"/>
        <v>#DIV/0!</v>
      </c>
      <c r="L189" s="42" t="e">
        <f t="shared" si="68"/>
        <v>#DIV/0!</v>
      </c>
    </row>
    <row r="190" spans="2:13" x14ac:dyDescent="0.3">
      <c r="B190" s="12">
        <v>5</v>
      </c>
      <c r="C190" s="2">
        <v>2016</v>
      </c>
      <c r="D190" s="26"/>
      <c r="E190" s="25"/>
      <c r="F190" s="24"/>
      <c r="G190" s="24"/>
      <c r="H190" s="13" t="e">
        <f t="shared" si="64"/>
        <v>#DIV/0!</v>
      </c>
      <c r="I190" s="13" t="e">
        <f t="shared" si="65"/>
        <v>#DIV/0!</v>
      </c>
      <c r="J190" s="14" t="e">
        <f t="shared" si="66"/>
        <v>#DIV/0!</v>
      </c>
      <c r="K190" s="15" t="e">
        <f t="shared" si="67"/>
        <v>#DIV/0!</v>
      </c>
      <c r="L190" s="42" t="e">
        <f t="shared" si="68"/>
        <v>#DIV/0!</v>
      </c>
    </row>
    <row r="191" spans="2:13" x14ac:dyDescent="0.3">
      <c r="B191" s="12">
        <v>6</v>
      </c>
      <c r="C191" s="2">
        <v>2017</v>
      </c>
      <c r="D191" s="26"/>
      <c r="E191" s="25"/>
      <c r="F191" s="24"/>
      <c r="G191" s="24"/>
      <c r="H191" s="13" t="e">
        <f t="shared" si="64"/>
        <v>#DIV/0!</v>
      </c>
      <c r="I191" s="13" t="e">
        <f t="shared" si="65"/>
        <v>#DIV/0!</v>
      </c>
      <c r="J191" s="14" t="e">
        <f t="shared" si="66"/>
        <v>#DIV/0!</v>
      </c>
      <c r="K191" s="15" t="e">
        <f t="shared" si="67"/>
        <v>#DIV/0!</v>
      </c>
      <c r="L191" s="42" t="e">
        <f t="shared" si="68"/>
        <v>#DIV/0!</v>
      </c>
    </row>
    <row r="192" spans="2:13" x14ac:dyDescent="0.3">
      <c r="B192" s="12">
        <v>7</v>
      </c>
      <c r="C192" s="2">
        <v>2018</v>
      </c>
      <c r="D192" s="26"/>
      <c r="E192" s="25"/>
      <c r="F192" s="24"/>
      <c r="G192" s="24"/>
      <c r="H192" s="13" t="e">
        <f t="shared" si="64"/>
        <v>#DIV/0!</v>
      </c>
      <c r="I192" s="13" t="e">
        <f t="shared" si="65"/>
        <v>#DIV/0!</v>
      </c>
      <c r="J192" s="14" t="e">
        <f t="shared" si="66"/>
        <v>#DIV/0!</v>
      </c>
      <c r="K192" s="15" t="e">
        <f t="shared" si="67"/>
        <v>#DIV/0!</v>
      </c>
      <c r="L192" s="42" t="e">
        <f t="shared" si="68"/>
        <v>#DIV/0!</v>
      </c>
    </row>
    <row r="193" spans="2:13" x14ac:dyDescent="0.3">
      <c r="B193" s="12">
        <v>8</v>
      </c>
      <c r="C193" s="2">
        <v>2019</v>
      </c>
      <c r="D193" s="26"/>
      <c r="E193" s="25"/>
      <c r="F193" s="24"/>
      <c r="G193" s="24"/>
      <c r="H193" s="13" t="e">
        <f t="shared" si="64"/>
        <v>#DIV/0!</v>
      </c>
      <c r="I193" s="13" t="e">
        <f t="shared" si="65"/>
        <v>#DIV/0!</v>
      </c>
      <c r="J193" s="14" t="e">
        <f t="shared" si="66"/>
        <v>#DIV/0!</v>
      </c>
      <c r="K193" s="15" t="e">
        <f t="shared" si="67"/>
        <v>#DIV/0!</v>
      </c>
      <c r="L193" s="42" t="e">
        <f t="shared" si="68"/>
        <v>#DIV/0!</v>
      </c>
    </row>
    <row r="194" spans="2:13" x14ac:dyDescent="0.3">
      <c r="B194" s="12">
        <v>9</v>
      </c>
      <c r="C194" s="2">
        <v>2020</v>
      </c>
      <c r="D194" s="26"/>
      <c r="E194" s="25"/>
      <c r="F194" s="24"/>
      <c r="G194" s="24"/>
      <c r="H194" s="13" t="e">
        <f t="shared" si="64"/>
        <v>#DIV/0!</v>
      </c>
      <c r="I194" s="13" t="e">
        <f t="shared" si="65"/>
        <v>#DIV/0!</v>
      </c>
      <c r="J194" s="14" t="e">
        <f t="shared" si="66"/>
        <v>#DIV/0!</v>
      </c>
      <c r="K194" s="15" t="e">
        <f t="shared" si="67"/>
        <v>#DIV/0!</v>
      </c>
      <c r="L194" s="42" t="e">
        <f t="shared" si="68"/>
        <v>#DIV/0!</v>
      </c>
    </row>
    <row r="195" spans="2:13" x14ac:dyDescent="0.3">
      <c r="B195" s="12">
        <v>10</v>
      </c>
      <c r="C195" s="2">
        <v>2021</v>
      </c>
      <c r="D195" s="26"/>
      <c r="E195" s="25"/>
      <c r="F195" s="24"/>
      <c r="G195" s="24"/>
      <c r="H195" s="13" t="e">
        <f t="shared" si="64"/>
        <v>#DIV/0!</v>
      </c>
      <c r="I195" s="13" t="e">
        <f t="shared" si="65"/>
        <v>#DIV/0!</v>
      </c>
      <c r="J195" s="14" t="e">
        <f t="shared" si="66"/>
        <v>#DIV/0!</v>
      </c>
      <c r="K195" s="15" t="e">
        <f t="shared" si="67"/>
        <v>#DIV/0!</v>
      </c>
      <c r="L195" s="42" t="e">
        <f t="shared" si="68"/>
        <v>#DIV/0!</v>
      </c>
    </row>
    <row r="196" spans="2:13" x14ac:dyDescent="0.3">
      <c r="B196" s="12">
        <v>11</v>
      </c>
      <c r="C196" s="2">
        <v>2022</v>
      </c>
      <c r="D196" s="26"/>
      <c r="E196" s="25"/>
      <c r="F196" s="24"/>
      <c r="G196" s="24"/>
      <c r="H196" s="13" t="e">
        <f t="shared" si="64"/>
        <v>#DIV/0!</v>
      </c>
      <c r="I196" s="13" t="e">
        <f t="shared" si="65"/>
        <v>#DIV/0!</v>
      </c>
      <c r="J196" s="14" t="e">
        <f t="shared" si="66"/>
        <v>#DIV/0!</v>
      </c>
      <c r="K196" s="15" t="e">
        <f t="shared" si="67"/>
        <v>#DIV/0!</v>
      </c>
      <c r="L196" s="42" t="e">
        <f t="shared" si="68"/>
        <v>#DIV/0!</v>
      </c>
    </row>
    <row r="197" spans="2:13" x14ac:dyDescent="0.3">
      <c r="B197" s="12">
        <v>12</v>
      </c>
      <c r="C197" s="2">
        <v>2023</v>
      </c>
      <c r="D197" s="26"/>
      <c r="E197" s="25"/>
      <c r="F197" s="24"/>
      <c r="G197" s="24"/>
      <c r="H197" s="13" t="e">
        <f t="shared" si="64"/>
        <v>#DIV/0!</v>
      </c>
      <c r="I197" s="13" t="e">
        <f t="shared" si="65"/>
        <v>#DIV/0!</v>
      </c>
      <c r="J197" s="14" t="e">
        <f t="shared" si="66"/>
        <v>#DIV/0!</v>
      </c>
      <c r="K197" s="15" t="e">
        <f t="shared" si="67"/>
        <v>#DIV/0!</v>
      </c>
      <c r="L197" s="42" t="e">
        <f t="shared" si="68"/>
        <v>#DIV/0!</v>
      </c>
    </row>
    <row r="198" spans="2:13" x14ac:dyDescent="0.3">
      <c r="B198" s="16"/>
      <c r="D198" s="17"/>
      <c r="E198" s="17"/>
      <c r="F198" s="17"/>
      <c r="G198" s="17"/>
      <c r="H198" s="18"/>
      <c r="I198" s="18"/>
      <c r="J198" s="19" t="e">
        <f>AVERAGE(J186:J197)</f>
        <v>#DIV/0!</v>
      </c>
      <c r="K198" s="20" t="e">
        <f>AVERAGE(K187:K197)</f>
        <v>#DIV/0!</v>
      </c>
      <c r="L198" s="20" t="e">
        <f>AVERAGE(L187:L197)</f>
        <v>#DIV/0!</v>
      </c>
    </row>
    <row r="200" spans="2:13" x14ac:dyDescent="0.3">
      <c r="C200" s="71" t="s">
        <v>37</v>
      </c>
      <c r="D200" s="77" t="s">
        <v>40</v>
      </c>
      <c r="E200" s="77"/>
      <c r="F200" s="77"/>
      <c r="G200" s="77"/>
      <c r="H200" s="77"/>
      <c r="I200" s="77"/>
      <c r="J200" s="77"/>
      <c r="K200" s="77"/>
      <c r="L200" s="77"/>
      <c r="M200" s="77"/>
    </row>
    <row r="201" spans="2:13" x14ac:dyDescent="0.3">
      <c r="C201" s="72"/>
      <c r="D201" s="38" t="str">
        <f>F3</f>
        <v>Arab Saudi</v>
      </c>
      <c r="E201" s="38" t="str">
        <f>F21</f>
        <v>Jepang</v>
      </c>
      <c r="F201" s="38" t="str">
        <f>F39</f>
        <v>USA</v>
      </c>
      <c r="G201" s="38" t="str">
        <f>F57</f>
        <v>Thailand</v>
      </c>
      <c r="H201" s="38" t="str">
        <f>F75</f>
        <v>Italia</v>
      </c>
      <c r="I201" s="38" t="str">
        <f>F93</f>
        <v>Australia</v>
      </c>
      <c r="J201" s="38" t="str">
        <f>F111</f>
        <v>Inggris</v>
      </c>
      <c r="K201" s="38" t="str">
        <f>F129</f>
        <v>Jerman</v>
      </c>
      <c r="L201" s="38" t="str">
        <f>F147</f>
        <v>Yordania</v>
      </c>
      <c r="M201" s="38" t="str">
        <f>F165</f>
        <v>Spanyol</v>
      </c>
    </row>
    <row r="202" spans="2:13" x14ac:dyDescent="0.3">
      <c r="C202" s="33">
        <v>2012</v>
      </c>
      <c r="D202" s="19">
        <f>J6</f>
        <v>25.808066726282036</v>
      </c>
      <c r="E202" s="19">
        <f>J24</f>
        <v>4.8281752461456504</v>
      </c>
      <c r="F202" s="19">
        <f>J42</f>
        <v>6.2590283441957508</v>
      </c>
      <c r="G202" s="19">
        <f>J60</f>
        <v>8.5959733594202508</v>
      </c>
      <c r="H202" s="19">
        <f>J78</f>
        <v>0.58800249428960738</v>
      </c>
      <c r="I202" s="19">
        <f>J96</f>
        <v>1.8657128439043444</v>
      </c>
      <c r="J202" s="19">
        <f>J114</f>
        <v>21.297071647154326</v>
      </c>
      <c r="K202" s="19">
        <f>J132</f>
        <v>22.354918943778021</v>
      </c>
      <c r="L202" s="19">
        <f>J150</f>
        <v>25.491978609625669</v>
      </c>
      <c r="M202" s="19">
        <f>J168</f>
        <v>4.1364013168651752</v>
      </c>
    </row>
    <row r="203" spans="2:13" x14ac:dyDescent="0.3">
      <c r="C203" s="33">
        <v>2013</v>
      </c>
      <c r="D203" s="19">
        <f t="shared" ref="D203:D214" si="69">J7</f>
        <v>42.7473630602261</v>
      </c>
      <c r="E203" s="19">
        <f t="shared" ref="E203:E214" si="70">J25</f>
        <v>4.02325759061124</v>
      </c>
      <c r="F203" s="19">
        <f t="shared" ref="F203:F214" si="71">J43</f>
        <v>5.0565033168617708</v>
      </c>
      <c r="G203" s="19">
        <f t="shared" ref="G203:G214" si="72">J61</f>
        <v>11.112476335773206</v>
      </c>
      <c r="H203" s="19">
        <f t="shared" ref="H203:H214" si="73">J79</f>
        <v>4.6474680291290467</v>
      </c>
      <c r="I203" s="19">
        <f t="shared" ref="I203:I214" si="74">J97</f>
        <v>3.5993172162876523</v>
      </c>
      <c r="J203" s="19">
        <f t="shared" ref="J203:J214" si="75">J115</f>
        <v>24.959109170267524</v>
      </c>
      <c r="K203" s="19">
        <f t="shared" ref="K203:K214" si="76">J133</f>
        <v>27.11930267899373</v>
      </c>
      <c r="L203" s="19">
        <f t="shared" ref="L203:L214" si="77">J151</f>
        <v>30.160134510790527</v>
      </c>
      <c r="M203" s="19">
        <f t="shared" ref="M203:M214" si="78">J169</f>
        <v>0.55439357345591633</v>
      </c>
    </row>
    <row r="204" spans="2:13" x14ac:dyDescent="0.3">
      <c r="C204" s="33">
        <v>2014</v>
      </c>
      <c r="D204" s="19">
        <f t="shared" si="69"/>
        <v>36.625364604259431</v>
      </c>
      <c r="E204" s="19">
        <f t="shared" si="70"/>
        <v>5.287704495680579</v>
      </c>
      <c r="F204" s="19">
        <f t="shared" si="71"/>
        <v>5.4638285904545594</v>
      </c>
      <c r="G204" s="19">
        <f t="shared" si="72"/>
        <v>5.3207053053613036</v>
      </c>
      <c r="H204" s="19">
        <f t="shared" si="73"/>
        <v>6.3809460291085323</v>
      </c>
      <c r="I204" s="19">
        <f t="shared" si="74"/>
        <v>3.9587109178723741</v>
      </c>
      <c r="J204" s="19">
        <f t="shared" si="75"/>
        <v>25.690335886514397</v>
      </c>
      <c r="K204" s="19">
        <f t="shared" si="76"/>
        <v>20.869338124339123</v>
      </c>
      <c r="L204" s="19">
        <f t="shared" si="77"/>
        <v>13.678628090081967</v>
      </c>
      <c r="M204" s="19">
        <f t="shared" si="78"/>
        <v>1.6091335456340368</v>
      </c>
    </row>
    <row r="205" spans="2:13" x14ac:dyDescent="0.3">
      <c r="C205" s="33">
        <v>2015</v>
      </c>
      <c r="D205" s="19">
        <f t="shared" si="69"/>
        <v>37.248849183499495</v>
      </c>
      <c r="E205" s="19">
        <f t="shared" si="70"/>
        <v>5.3252653997680675</v>
      </c>
      <c r="F205" s="19">
        <f t="shared" si="71"/>
        <v>6.8274429152528215</v>
      </c>
      <c r="G205" s="19">
        <f t="shared" si="72"/>
        <v>4.8872222480385679</v>
      </c>
      <c r="H205" s="19">
        <f t="shared" si="73"/>
        <v>10.30746789212124</v>
      </c>
      <c r="I205" s="19">
        <f t="shared" si="74"/>
        <v>6.6772073179542195</v>
      </c>
      <c r="J205" s="19">
        <f t="shared" si="75"/>
        <v>18.877444206454044</v>
      </c>
      <c r="K205" s="19">
        <f t="shared" si="76"/>
        <v>6.7386556656613825</v>
      </c>
      <c r="L205" s="19">
        <f t="shared" si="77"/>
        <v>10.073968825427707</v>
      </c>
      <c r="M205" s="19">
        <f t="shared" si="78"/>
        <v>1.8349671339452367</v>
      </c>
    </row>
    <row r="206" spans="2:13" x14ac:dyDescent="0.3">
      <c r="C206" s="33">
        <v>2016</v>
      </c>
      <c r="D206" s="19">
        <f t="shared" si="69"/>
        <v>36.50856545179397</v>
      </c>
      <c r="E206" s="19">
        <f t="shared" si="70"/>
        <v>5.3321946216469644</v>
      </c>
      <c r="F206" s="19">
        <f t="shared" si="71"/>
        <v>7.2152910856360171</v>
      </c>
      <c r="G206" s="19">
        <f t="shared" si="72"/>
        <v>6.015919209652516</v>
      </c>
      <c r="H206" s="19">
        <f t="shared" si="73"/>
        <v>9.6139174527359721</v>
      </c>
      <c r="I206" s="19">
        <f t="shared" si="74"/>
        <v>5.2927353574667961</v>
      </c>
      <c r="J206" s="19">
        <f t="shared" si="75"/>
        <v>17.493323345947587</v>
      </c>
      <c r="K206" s="19">
        <f t="shared" si="76"/>
        <v>1.7029516034316421</v>
      </c>
      <c r="L206" s="19">
        <f t="shared" si="77"/>
        <v>14.043413140059188</v>
      </c>
      <c r="M206" s="19">
        <f t="shared" si="78"/>
        <v>2.4089856248284898</v>
      </c>
    </row>
    <row r="207" spans="2:13" x14ac:dyDescent="0.3">
      <c r="C207" s="33">
        <v>2017</v>
      </c>
      <c r="D207" s="19">
        <f t="shared" si="69"/>
        <v>36.777196552424009</v>
      </c>
      <c r="E207" s="19">
        <f t="shared" si="70"/>
        <v>6.4150544871341788</v>
      </c>
      <c r="F207" s="19">
        <f t="shared" si="71"/>
        <v>7.213257448228144</v>
      </c>
      <c r="G207" s="19">
        <f t="shared" si="72"/>
        <v>9.5476611217030847</v>
      </c>
      <c r="H207" s="19">
        <f t="shared" si="73"/>
        <v>12.821893493812363</v>
      </c>
      <c r="I207" s="19">
        <f t="shared" si="74"/>
        <v>8.680816866888291</v>
      </c>
      <c r="J207" s="19">
        <f t="shared" si="75"/>
        <v>16.206514007868147</v>
      </c>
      <c r="K207" s="19">
        <f t="shared" si="76"/>
        <v>1.9761617056959973</v>
      </c>
      <c r="L207" s="19">
        <f t="shared" si="77"/>
        <v>20.088310600917822</v>
      </c>
      <c r="M207" s="19">
        <f t="shared" si="78"/>
        <v>4.9711435553389727</v>
      </c>
    </row>
    <row r="208" spans="2:13" x14ac:dyDescent="0.3">
      <c r="C208" s="33">
        <v>2018</v>
      </c>
      <c r="D208" s="19">
        <f t="shared" si="69"/>
        <v>30.817317874092332</v>
      </c>
      <c r="E208" s="19">
        <f t="shared" si="70"/>
        <v>6.1495505499573779</v>
      </c>
      <c r="F208" s="19">
        <f t="shared" si="71"/>
        <v>6.0959757213194425</v>
      </c>
      <c r="G208" s="19">
        <f t="shared" si="72"/>
        <v>15.661272503375782</v>
      </c>
      <c r="H208" s="19">
        <f t="shared" si="73"/>
        <v>15.294276157823457</v>
      </c>
      <c r="I208" s="19">
        <f t="shared" si="74"/>
        <v>7.2825405227255997</v>
      </c>
      <c r="J208" s="19">
        <f t="shared" si="75"/>
        <v>21.886332592228452</v>
      </c>
      <c r="K208" s="19">
        <f t="shared" si="76"/>
        <v>1.2237976562108281</v>
      </c>
      <c r="L208" s="19">
        <f t="shared" si="77"/>
        <v>26.043823872652428</v>
      </c>
      <c r="M208" s="19">
        <f t="shared" si="78"/>
        <v>1.9459147467209306</v>
      </c>
    </row>
    <row r="209" spans="1:13" x14ac:dyDescent="0.3">
      <c r="C209" s="33">
        <v>2019</v>
      </c>
      <c r="D209" s="19">
        <f t="shared" si="69"/>
        <v>27.644581386982178</v>
      </c>
      <c r="E209" s="19">
        <f t="shared" si="70"/>
        <v>8.8211849918761853</v>
      </c>
      <c r="F209" s="19">
        <f t="shared" si="71"/>
        <v>7.9511752924451482</v>
      </c>
      <c r="G209" s="19">
        <f t="shared" si="72"/>
        <v>12.835406104457261</v>
      </c>
      <c r="H209" s="19">
        <f t="shared" si="73"/>
        <v>17.21001765735971</v>
      </c>
      <c r="I209" s="19">
        <f t="shared" si="74"/>
        <v>11.220644549836461</v>
      </c>
      <c r="J209" s="19">
        <f t="shared" si="75"/>
        <v>15.828998802218033</v>
      </c>
      <c r="K209" s="19">
        <f t="shared" si="76"/>
        <v>0.46020071942404966</v>
      </c>
      <c r="L209" s="19">
        <f t="shared" si="77"/>
        <v>49.222299966778372</v>
      </c>
      <c r="M209" s="19">
        <f t="shared" si="78"/>
        <v>2.5010965039516164</v>
      </c>
    </row>
    <row r="210" spans="1:13" x14ac:dyDescent="0.3">
      <c r="C210" s="33">
        <v>2020</v>
      </c>
      <c r="D210" s="19">
        <f t="shared" si="69"/>
        <v>28.266568677008653</v>
      </c>
      <c r="E210" s="19">
        <f t="shared" si="70"/>
        <v>6.8854243897179446</v>
      </c>
      <c r="F210" s="19">
        <f t="shared" si="71"/>
        <v>6.0038034999723049</v>
      </c>
      <c r="G210" s="19">
        <f t="shared" si="72"/>
        <v>10.683600257357034</v>
      </c>
      <c r="H210" s="19">
        <f t="shared" si="73"/>
        <v>4.2975169266711513</v>
      </c>
      <c r="I210" s="19">
        <f t="shared" si="74"/>
        <v>12.04645473585715</v>
      </c>
      <c r="J210" s="19">
        <f t="shared" si="75"/>
        <v>9.713991530910782</v>
      </c>
      <c r="K210" s="19">
        <f t="shared" si="76"/>
        <v>0.80394238567939913</v>
      </c>
      <c r="L210" s="19">
        <f t="shared" si="77"/>
        <v>30.787898522515182</v>
      </c>
      <c r="M210" s="19">
        <f t="shared" si="78"/>
        <v>0.39916975654266679</v>
      </c>
    </row>
    <row r="211" spans="1:13" x14ac:dyDescent="0.3">
      <c r="C211" s="33">
        <v>2021</v>
      </c>
      <c r="D211" s="19">
        <f t="shared" si="69"/>
        <v>28.869236353151461</v>
      </c>
      <c r="E211" s="19">
        <f t="shared" si="70"/>
        <v>5.378020155007607</v>
      </c>
      <c r="F211" s="19">
        <f t="shared" si="71"/>
        <v>5.1974661625481566</v>
      </c>
      <c r="G211" s="19">
        <f t="shared" si="72"/>
        <v>10.42412915174201</v>
      </c>
      <c r="H211" s="19">
        <f t="shared" si="73"/>
        <v>0.30786706650562884</v>
      </c>
      <c r="I211" s="19">
        <f t="shared" si="74"/>
        <v>13.648347120631964</v>
      </c>
      <c r="J211" s="19">
        <f t="shared" si="75"/>
        <v>12.340045295082275</v>
      </c>
      <c r="K211" s="19">
        <f t="shared" si="76"/>
        <v>1.6855913484190472</v>
      </c>
      <c r="L211" s="19">
        <f t="shared" si="77"/>
        <v>14.068131045188084</v>
      </c>
      <c r="M211" s="19">
        <f t="shared" si="78"/>
        <v>0.19244541055078745</v>
      </c>
    </row>
    <row r="212" spans="1:13" x14ac:dyDescent="0.3">
      <c r="C212" s="33">
        <v>2022</v>
      </c>
      <c r="D212" s="19">
        <f t="shared" si="69"/>
        <v>47.257728040404984</v>
      </c>
      <c r="E212" s="19">
        <f t="shared" si="70"/>
        <v>4.7633998358780953</v>
      </c>
      <c r="F212" s="19">
        <f t="shared" si="71"/>
        <v>4.222920656158653</v>
      </c>
      <c r="G212" s="19">
        <f t="shared" si="72"/>
        <v>9.1907888773571127</v>
      </c>
      <c r="H212" s="19">
        <f t="shared" si="73"/>
        <v>0.30259964382850923</v>
      </c>
      <c r="I212" s="19">
        <f t="shared" si="74"/>
        <v>10.207634470719961</v>
      </c>
      <c r="J212" s="19">
        <f t="shared" si="75"/>
        <v>14.597970147050917</v>
      </c>
      <c r="K212" s="19">
        <f t="shared" si="76"/>
        <v>0.17400304240159203</v>
      </c>
      <c r="L212" s="19">
        <f t="shared" si="77"/>
        <v>8.4605520674950032</v>
      </c>
      <c r="M212" s="19">
        <f t="shared" si="78"/>
        <v>0.17062861358739376</v>
      </c>
    </row>
    <row r="213" spans="1:13" x14ac:dyDescent="0.3">
      <c r="C213" s="33">
        <v>2023</v>
      </c>
      <c r="D213" s="19">
        <f t="shared" si="69"/>
        <v>54.053697920574834</v>
      </c>
      <c r="E213" s="19">
        <f t="shared" si="70"/>
        <v>4.6099272250295487</v>
      </c>
      <c r="F213" s="19">
        <f t="shared" si="71"/>
        <v>4.1493235422126391</v>
      </c>
      <c r="G213" s="19">
        <f t="shared" si="72"/>
        <v>9.9064052519443493</v>
      </c>
      <c r="H213" s="19">
        <f t="shared" si="73"/>
        <v>0.37199172876722786</v>
      </c>
      <c r="I213" s="19">
        <f t="shared" si="74"/>
        <v>12.47449687223636</v>
      </c>
      <c r="J213" s="19">
        <f t="shared" si="75"/>
        <v>10.058899156164836</v>
      </c>
      <c r="K213" s="19">
        <f t="shared" si="76"/>
        <v>2.7074177785377955</v>
      </c>
      <c r="L213" s="19">
        <f t="shared" si="77"/>
        <v>10.388131919219893</v>
      </c>
      <c r="M213" s="19">
        <f t="shared" si="78"/>
        <v>6.5222167833871594E-2</v>
      </c>
    </row>
    <row r="214" spans="1:13" x14ac:dyDescent="0.3">
      <c r="C214" s="35" t="s">
        <v>39</v>
      </c>
      <c r="D214" s="37">
        <f t="shared" si="69"/>
        <v>36.052044652558287</v>
      </c>
      <c r="E214" s="37">
        <f t="shared" si="70"/>
        <v>5.6515965823711198</v>
      </c>
      <c r="F214" s="37">
        <f t="shared" si="71"/>
        <v>5.9713347146071172</v>
      </c>
      <c r="G214" s="37">
        <f t="shared" si="72"/>
        <v>9.5151299771818731</v>
      </c>
      <c r="H214" s="37">
        <f t="shared" si="73"/>
        <v>6.8453303810127037</v>
      </c>
      <c r="I214" s="37">
        <f t="shared" si="74"/>
        <v>8.0795515660317658</v>
      </c>
      <c r="J214" s="37">
        <f t="shared" si="75"/>
        <v>17.412502982321776</v>
      </c>
      <c r="K214" s="37">
        <f t="shared" si="76"/>
        <v>7.3180234710477192</v>
      </c>
      <c r="L214" s="37">
        <f t="shared" si="77"/>
        <v>21.042272597562654</v>
      </c>
      <c r="M214" s="37">
        <f t="shared" si="78"/>
        <v>1.7324584957712579</v>
      </c>
    </row>
    <row r="217" spans="1:13" x14ac:dyDescent="0.3">
      <c r="M217" s="46"/>
    </row>
    <row r="218" spans="1:13" x14ac:dyDescent="0.3">
      <c r="M218" s="47"/>
    </row>
    <row r="219" spans="1:13" x14ac:dyDescent="0.3">
      <c r="B219" s="1" t="s">
        <v>63</v>
      </c>
      <c r="C219" s="1" t="s">
        <v>64</v>
      </c>
      <c r="D219" s="1" t="s">
        <v>26</v>
      </c>
      <c r="E219" s="46" t="s">
        <v>23</v>
      </c>
      <c r="F219" s="1" t="s">
        <v>65</v>
      </c>
      <c r="G219" s="46" t="s">
        <v>28</v>
      </c>
      <c r="H219" s="1" t="s">
        <v>66</v>
      </c>
      <c r="I219" s="1" t="s">
        <v>67</v>
      </c>
      <c r="J219" s="1" t="s">
        <v>68</v>
      </c>
      <c r="K219" s="1" t="s">
        <v>62</v>
      </c>
      <c r="M219" s="47"/>
    </row>
    <row r="220" spans="1:13" x14ac:dyDescent="0.3">
      <c r="A220" s="1" t="s">
        <v>69</v>
      </c>
      <c r="B220" s="40">
        <v>9.7929879082287776</v>
      </c>
      <c r="C220" s="40">
        <v>1.5203450561692244</v>
      </c>
      <c r="D220" s="40">
        <v>-2.183533770654408</v>
      </c>
      <c r="E220" s="40">
        <v>6.6873129834058975</v>
      </c>
      <c r="F220" s="40">
        <v>63.729143094618799</v>
      </c>
      <c r="G220" s="40">
        <v>24.588946480371128</v>
      </c>
      <c r="H220" s="40">
        <v>-3.4642516328094737</v>
      </c>
      <c r="I220" s="40">
        <v>120.18596331862746</v>
      </c>
      <c r="J220" s="40">
        <v>2.6882232139256557</v>
      </c>
      <c r="K220" s="40">
        <v>1.2784606703448316</v>
      </c>
      <c r="M220" s="47"/>
    </row>
    <row r="221" spans="1:13" x14ac:dyDescent="0.3">
      <c r="A221" s="1" t="s">
        <v>70</v>
      </c>
      <c r="B221" s="40">
        <v>7.7277374501281964</v>
      </c>
      <c r="C221" s="40">
        <v>0.28233485851351764</v>
      </c>
      <c r="D221" s="40">
        <v>-1.6102193952236414</v>
      </c>
      <c r="E221" s="40">
        <v>12.535850311502715</v>
      </c>
      <c r="F221" s="40">
        <v>63.11202157624782</v>
      </c>
      <c r="G221" s="40">
        <v>14.951531960655503</v>
      </c>
      <c r="H221" s="40">
        <v>-5.0267294541091125</v>
      </c>
      <c r="I221" s="40">
        <v>95.37428806782485</v>
      </c>
      <c r="J221" s="40">
        <v>15.986527048091515</v>
      </c>
      <c r="K221" s="40">
        <v>8.5097130978584232</v>
      </c>
      <c r="M221" s="47"/>
    </row>
    <row r="222" spans="1:13" x14ac:dyDescent="0.3">
      <c r="M222" s="19"/>
    </row>
    <row r="254" ht="15.6" customHeight="1" x14ac:dyDescent="0.3"/>
    <row r="255" ht="16.2" customHeight="1" x14ac:dyDescent="0.3"/>
  </sheetData>
  <mergeCells count="2">
    <mergeCell ref="C200:C201"/>
    <mergeCell ref="D200:M20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A3E6A-A24F-4F24-8A61-127231DF989D}">
  <dimension ref="A2:G123"/>
  <sheetViews>
    <sheetView showGridLines="0" zoomScale="57" workbookViewId="0">
      <selection activeCell="N19" sqref="N19"/>
    </sheetView>
  </sheetViews>
  <sheetFormatPr defaultRowHeight="13.2" x14ac:dyDescent="0.25"/>
  <cols>
    <col min="1" max="1" width="10.44140625" style="50" bestFit="1" customWidth="1"/>
    <col min="2" max="2" width="6" style="50" bestFit="1" customWidth="1"/>
    <col min="3" max="3" width="10.21875" style="50" customWidth="1"/>
    <col min="4" max="4" width="14.109375" style="50" bestFit="1" customWidth="1"/>
    <col min="5" max="5" width="10.44140625" style="50" customWidth="1"/>
    <col min="6" max="6" width="20.109375" style="50" customWidth="1"/>
    <col min="7" max="7" width="9" style="50" customWidth="1"/>
    <col min="8" max="16384" width="8.88671875" style="50"/>
  </cols>
  <sheetData>
    <row r="2" spans="1:7" ht="79.2" x14ac:dyDescent="0.25">
      <c r="A2" s="75" t="s">
        <v>40</v>
      </c>
      <c r="B2" s="73" t="s">
        <v>37</v>
      </c>
      <c r="C2" s="49" t="s">
        <v>56</v>
      </c>
      <c r="D2" s="49" t="s">
        <v>57</v>
      </c>
      <c r="E2" s="49" t="s">
        <v>58</v>
      </c>
      <c r="F2" s="49" t="s">
        <v>59</v>
      </c>
      <c r="G2" s="49" t="s">
        <v>53</v>
      </c>
    </row>
    <row r="3" spans="1:7" x14ac:dyDescent="0.25">
      <c r="A3" s="76"/>
      <c r="B3" s="74"/>
      <c r="C3" s="51" t="s">
        <v>48</v>
      </c>
      <c r="D3" s="51" t="s">
        <v>49</v>
      </c>
      <c r="E3" s="51" t="s">
        <v>50</v>
      </c>
      <c r="F3" s="51" t="s">
        <v>51</v>
      </c>
      <c r="G3" s="51" t="s">
        <v>2</v>
      </c>
    </row>
    <row r="4" spans="1:7" x14ac:dyDescent="0.25">
      <c r="A4" s="52" t="str">
        <f>'RCA IDN ke Negara Tujuan '!F3</f>
        <v>Arab Saudi</v>
      </c>
      <c r="B4" s="53">
        <v>2012</v>
      </c>
      <c r="C4" s="65">
        <f>'RCA IDN ke Negara Tujuan '!D6</f>
        <v>53492</v>
      </c>
      <c r="D4" s="65">
        <f>'RCA IDN ke Negara Tujuan '!E6</f>
        <v>1776507</v>
      </c>
      <c r="E4" s="65">
        <f>'RCA IDN ke Negara Tujuan '!F6</f>
        <v>176478</v>
      </c>
      <c r="F4" s="65">
        <f>'RCA IDN ke Negara Tujuan '!G6</f>
        <v>151260013</v>
      </c>
      <c r="G4" s="61">
        <f>'RCA IDN ke Negara Tujuan '!J6</f>
        <v>25.808066726282036</v>
      </c>
    </row>
    <row r="5" spans="1:7" x14ac:dyDescent="0.25">
      <c r="A5" s="52"/>
      <c r="B5" s="53">
        <v>2013</v>
      </c>
      <c r="C5" s="65">
        <f>'RCA IDN ke Negara Tujuan '!D7</f>
        <v>58821</v>
      </c>
      <c r="D5" s="65">
        <f>'RCA IDN ke Negara Tujuan '!E7</f>
        <v>1734017</v>
      </c>
      <c r="E5" s="65">
        <f>'RCA IDN ke Negara Tujuan '!F7</f>
        <v>129358</v>
      </c>
      <c r="F5" s="65">
        <f>'RCA IDN ke Negara Tujuan '!G7</f>
        <v>163013499</v>
      </c>
      <c r="G5" s="61">
        <f>'RCA IDN ke Negara Tujuan '!J7</f>
        <v>42.7473630602261</v>
      </c>
    </row>
    <row r="6" spans="1:7" x14ac:dyDescent="0.25">
      <c r="A6" s="52"/>
      <c r="B6" s="53">
        <v>2014</v>
      </c>
      <c r="C6" s="65">
        <f>'RCA IDN ke Negara Tujuan '!D8</f>
        <v>54801</v>
      </c>
      <c r="D6" s="65">
        <f>'RCA IDN ke Negara Tujuan '!E8</f>
        <v>2156325</v>
      </c>
      <c r="E6" s="65">
        <f>'RCA IDN ke Negara Tujuan '!F8</f>
        <v>120622</v>
      </c>
      <c r="F6" s="65">
        <f>'RCA IDN ke Negara Tujuan '!G8</f>
        <v>173833797</v>
      </c>
      <c r="G6" s="61">
        <f>'RCA IDN ke Negara Tujuan '!J8</f>
        <v>36.625364604259431</v>
      </c>
    </row>
    <row r="7" spans="1:7" x14ac:dyDescent="0.25">
      <c r="A7" s="52"/>
      <c r="B7" s="53">
        <v>2015</v>
      </c>
      <c r="C7" s="65">
        <f>'RCA IDN ke Negara Tujuan '!D9</f>
        <v>60922</v>
      </c>
      <c r="D7" s="65">
        <f>'RCA IDN ke Negara Tujuan '!E9</f>
        <v>2060685</v>
      </c>
      <c r="E7" s="65">
        <f>'RCA IDN ke Negara Tujuan '!F9</f>
        <v>138638</v>
      </c>
      <c r="F7" s="65">
        <f>'RCA IDN ke Negara Tujuan '!G9</f>
        <v>174675744</v>
      </c>
      <c r="G7" s="61">
        <f>'RCA IDN ke Negara Tujuan '!J9</f>
        <v>37.248849183499495</v>
      </c>
    </row>
    <row r="8" spans="1:7" x14ac:dyDescent="0.25">
      <c r="A8" s="52"/>
      <c r="B8" s="53">
        <v>2016</v>
      </c>
      <c r="C8" s="65">
        <f>'RCA IDN ke Negara Tujuan '!D10</f>
        <v>56637</v>
      </c>
      <c r="D8" s="65">
        <f>'RCA IDN ke Negara Tujuan '!E10</f>
        <v>1333075</v>
      </c>
      <c r="E8" s="65">
        <f>'RCA IDN ke Negara Tujuan '!F10</f>
        <v>151047</v>
      </c>
      <c r="F8" s="65">
        <f>'RCA IDN ke Negara Tujuan '!G10</f>
        <v>129795972</v>
      </c>
      <c r="G8" s="61">
        <f>'RCA IDN ke Negara Tujuan '!J10</f>
        <v>36.50856545179397</v>
      </c>
    </row>
    <row r="9" spans="1:7" x14ac:dyDescent="0.25">
      <c r="A9" s="52"/>
      <c r="B9" s="53">
        <v>2017</v>
      </c>
      <c r="C9" s="65">
        <f>'RCA IDN ke Negara Tujuan '!D11</f>
        <v>58577</v>
      </c>
      <c r="D9" s="65">
        <f>'RCA IDN ke Negara Tujuan '!E11</f>
        <v>1380375</v>
      </c>
      <c r="E9" s="65">
        <f>'RCA IDN ke Negara Tujuan '!F11</f>
        <v>146261</v>
      </c>
      <c r="F9" s="65">
        <f>'RCA IDN ke Negara Tujuan '!G11</f>
        <v>126758508</v>
      </c>
      <c r="G9" s="61">
        <f>'RCA IDN ke Negara Tujuan '!J11</f>
        <v>36.777196552424009</v>
      </c>
    </row>
    <row r="10" spans="1:7" x14ac:dyDescent="0.25">
      <c r="A10" s="52"/>
      <c r="B10" s="53">
        <v>2018</v>
      </c>
      <c r="C10" s="65">
        <f>'RCA IDN ke Negara Tujuan '!D12</f>
        <v>54060</v>
      </c>
      <c r="D10" s="65">
        <f>'RCA IDN ke Negara Tujuan '!E12</f>
        <v>1222427</v>
      </c>
      <c r="E10" s="65">
        <f>'RCA IDN ke Negara Tujuan '!F12</f>
        <v>196691</v>
      </c>
      <c r="F10" s="65">
        <f>'RCA IDN ke Negara Tujuan '!G12</f>
        <v>137064889</v>
      </c>
      <c r="G10" s="61">
        <f>'RCA IDN ke Negara Tujuan '!J12</f>
        <v>30.817317874092332</v>
      </c>
    </row>
    <row r="11" spans="1:7" x14ac:dyDescent="0.25">
      <c r="A11" s="52"/>
      <c r="B11" s="53">
        <v>2019</v>
      </c>
      <c r="C11" s="65">
        <f>'RCA IDN ke Negara Tujuan '!D13</f>
        <v>66310</v>
      </c>
      <c r="D11" s="65">
        <f>'RCA IDN ke Negara Tujuan '!E13</f>
        <v>1503159</v>
      </c>
      <c r="E11" s="65">
        <f>'RCA IDN ke Negara Tujuan '!F13</f>
        <v>230322</v>
      </c>
      <c r="F11" s="65">
        <f>'RCA IDN ke Negara Tujuan '!G13</f>
        <v>144334893</v>
      </c>
      <c r="G11" s="61">
        <f>'RCA IDN ke Negara Tujuan '!J13</f>
        <v>27.644581386982178</v>
      </c>
    </row>
    <row r="12" spans="1:7" x14ac:dyDescent="0.25">
      <c r="A12" s="52"/>
      <c r="B12" s="53">
        <v>2020</v>
      </c>
      <c r="C12" s="65">
        <f>'RCA IDN ke Negara Tujuan '!D14</f>
        <v>72916</v>
      </c>
      <c r="D12" s="65">
        <f>'RCA IDN ke Negara Tujuan '!E14</f>
        <v>1338136</v>
      </c>
      <c r="E12" s="65">
        <f>'RCA IDN ke Negara Tujuan '!F14</f>
        <v>253168</v>
      </c>
      <c r="F12" s="65">
        <f>'RCA IDN ke Negara Tujuan '!G14</f>
        <v>131328602</v>
      </c>
      <c r="G12" s="61">
        <f>'RCA IDN ke Negara Tujuan '!J14</f>
        <v>28.266568677008653</v>
      </c>
    </row>
    <row r="13" spans="1:7" x14ac:dyDescent="0.25">
      <c r="A13" s="52"/>
      <c r="B13" s="53">
        <v>2021</v>
      </c>
      <c r="C13" s="65">
        <f>'RCA IDN ke Negara Tujuan '!D15</f>
        <v>55035</v>
      </c>
      <c r="D13" s="65">
        <f>'RCA IDN ke Negara Tujuan '!E15</f>
        <v>1583565</v>
      </c>
      <c r="E13" s="65">
        <f>'RCA IDN ke Negara Tujuan '!F15</f>
        <v>184006</v>
      </c>
      <c r="F13" s="65">
        <f>'RCA IDN ke Negara Tujuan '!G15</f>
        <v>152849564</v>
      </c>
      <c r="G13" s="61">
        <f>'RCA IDN ke Negara Tujuan '!J15</f>
        <v>28.869236353151461</v>
      </c>
    </row>
    <row r="14" spans="1:7" x14ac:dyDescent="0.25">
      <c r="A14" s="52"/>
      <c r="B14" s="53">
        <v>2022</v>
      </c>
      <c r="C14" s="65">
        <f>'RCA IDN ke Negara Tujuan '!D16</f>
        <v>92461</v>
      </c>
      <c r="D14" s="65">
        <f>'RCA IDN ke Negara Tujuan '!E16</f>
        <v>2018953</v>
      </c>
      <c r="E14" s="65">
        <f>'RCA IDN ke Negara Tujuan '!F16</f>
        <v>184006</v>
      </c>
      <c r="F14" s="65">
        <f>'RCA IDN ke Negara Tujuan '!G16</f>
        <v>189877037</v>
      </c>
      <c r="G14" s="61">
        <f>'RCA IDN ke Negara Tujuan '!J16</f>
        <v>47.257728040404984</v>
      </c>
    </row>
    <row r="15" spans="1:7" x14ac:dyDescent="0.25">
      <c r="A15" s="56"/>
      <c r="B15" s="57">
        <v>2023</v>
      </c>
      <c r="C15" s="66">
        <f>'RCA IDN ke Negara Tujuan '!D17</f>
        <v>97938</v>
      </c>
      <c r="D15" s="66">
        <f>'RCA IDN ke Negara Tujuan '!E17</f>
        <v>2078796</v>
      </c>
      <c r="E15" s="66">
        <f>'RCA IDN ke Negara Tujuan '!F17</f>
        <v>184006</v>
      </c>
      <c r="F15" s="66">
        <f>'RCA IDN ke Negara Tujuan '!G17</f>
        <v>211114487</v>
      </c>
      <c r="G15" s="62">
        <f>'RCA IDN ke Negara Tujuan '!J17</f>
        <v>54.053697920574834</v>
      </c>
    </row>
    <row r="16" spans="1:7" x14ac:dyDescent="0.25">
      <c r="A16" s="52" t="str">
        <f>'RCA IDN ke Negara Tujuan '!F21</f>
        <v>Jepang</v>
      </c>
      <c r="B16" s="53">
        <v>2012</v>
      </c>
      <c r="C16" s="65">
        <f>'RCA IDN ke Negara Tujuan '!D24</f>
        <v>60148</v>
      </c>
      <c r="D16" s="65">
        <f>'RCA IDN ke Negara Tujuan '!E24</f>
        <v>30135107</v>
      </c>
      <c r="E16" s="65">
        <f>'RCA IDN ke Negara Tujuan '!F24</f>
        <v>366281</v>
      </c>
      <c r="F16" s="65">
        <f>'RCA IDN ke Negara Tujuan '!G24</f>
        <v>886031094</v>
      </c>
      <c r="G16" s="61">
        <f>'RCA IDN ke Negara Tujuan '!J24</f>
        <v>4.8281752461456504</v>
      </c>
    </row>
    <row r="17" spans="1:7" x14ac:dyDescent="0.25">
      <c r="A17" s="52"/>
      <c r="B17" s="53">
        <v>2013</v>
      </c>
      <c r="C17" s="65">
        <f>'RCA IDN ke Negara Tujuan '!D25</f>
        <v>44460</v>
      </c>
      <c r="D17" s="65">
        <f>'RCA IDN ke Negara Tujuan '!E25</f>
        <v>27086259</v>
      </c>
      <c r="E17" s="65">
        <f>'RCA IDN ke Negara Tujuan '!F25</f>
        <v>339918</v>
      </c>
      <c r="F17" s="65">
        <f>'RCA IDN ke Negara Tujuan '!G25</f>
        <v>833166061</v>
      </c>
      <c r="G17" s="61">
        <f>'RCA IDN ke Negara Tujuan '!J25</f>
        <v>4.02325759061124</v>
      </c>
    </row>
    <row r="18" spans="1:7" x14ac:dyDescent="0.25">
      <c r="A18" s="52"/>
      <c r="B18" s="53">
        <v>2014</v>
      </c>
      <c r="C18" s="65">
        <f>'RCA IDN ke Negara Tujuan '!D26</f>
        <v>44729</v>
      </c>
      <c r="D18" s="65">
        <f>'RCA IDN ke Negara Tujuan '!E26</f>
        <v>23127089</v>
      </c>
      <c r="E18" s="65">
        <f>'RCA IDN ke Negara Tujuan '!F26</f>
        <v>297068</v>
      </c>
      <c r="F18" s="65">
        <f>'RCA IDN ke Negara Tujuan '!G26</f>
        <v>812184752</v>
      </c>
      <c r="G18" s="61">
        <f>'RCA IDN ke Negara Tujuan '!J26</f>
        <v>5.287704495680579</v>
      </c>
    </row>
    <row r="19" spans="1:7" x14ac:dyDescent="0.25">
      <c r="A19" s="52"/>
      <c r="B19" s="53">
        <v>2015</v>
      </c>
      <c r="C19" s="65">
        <f>'RCA IDN ke Negara Tujuan '!D27</f>
        <v>39986</v>
      </c>
      <c r="D19" s="65">
        <f>'RCA IDN ke Negara Tujuan '!E27</f>
        <v>18014347</v>
      </c>
      <c r="E19" s="65">
        <f>'RCA IDN ke Negara Tujuan '!F27</f>
        <v>270281</v>
      </c>
      <c r="F19" s="65">
        <f>'RCA IDN ke Negara Tujuan '!G27</f>
        <v>648436326</v>
      </c>
      <c r="G19" s="61">
        <f>'RCA IDN ke Negara Tujuan '!J27</f>
        <v>5.3252653997680675</v>
      </c>
    </row>
    <row r="20" spans="1:7" x14ac:dyDescent="0.25">
      <c r="A20" s="52"/>
      <c r="B20" s="53">
        <v>2016</v>
      </c>
      <c r="C20" s="65">
        <f>'RCA IDN ke Negara Tujuan '!D28</f>
        <v>42359</v>
      </c>
      <c r="D20" s="65">
        <f>'RCA IDN ke Negara Tujuan '!E28</f>
        <v>16101547</v>
      </c>
      <c r="E20" s="65">
        <f>'RCA IDN ke Negara Tujuan '!F28</f>
        <v>300004</v>
      </c>
      <c r="F20" s="65">
        <f>'RCA IDN ke Negara Tujuan '!G28</f>
        <v>608071912</v>
      </c>
      <c r="G20" s="61">
        <f>'RCA IDN ke Negara Tujuan '!J28</f>
        <v>5.3321946216469644</v>
      </c>
    </row>
    <row r="21" spans="1:7" x14ac:dyDescent="0.25">
      <c r="A21" s="52"/>
      <c r="B21" s="53">
        <v>2017</v>
      </c>
      <c r="C21" s="65">
        <f>'RCA IDN ke Negara Tujuan '!D29</f>
        <v>58793</v>
      </c>
      <c r="D21" s="65">
        <f>'RCA IDN ke Negara Tujuan '!E29</f>
        <v>17790812</v>
      </c>
      <c r="E21" s="65">
        <f>'RCA IDN ke Negara Tujuan '!F29</f>
        <v>346229</v>
      </c>
      <c r="F21" s="65">
        <f>'RCA IDN ke Negara Tujuan '!G29</f>
        <v>672100069</v>
      </c>
      <c r="G21" s="61">
        <f>'RCA IDN ke Negara Tujuan '!J29</f>
        <v>6.4150544871341788</v>
      </c>
    </row>
    <row r="22" spans="1:7" x14ac:dyDescent="0.25">
      <c r="A22" s="52"/>
      <c r="B22" s="53">
        <v>2018</v>
      </c>
      <c r="C22" s="65">
        <f>'RCA IDN ke Negara Tujuan '!D30</f>
        <v>60424</v>
      </c>
      <c r="D22" s="65">
        <f>'RCA IDN ke Negara Tujuan '!E30</f>
        <v>19479892</v>
      </c>
      <c r="E22" s="65">
        <f>'RCA IDN ke Negara Tujuan '!F30</f>
        <v>377846</v>
      </c>
      <c r="F22" s="65">
        <f>'RCA IDN ke Negara Tujuan '!G30</f>
        <v>749092205</v>
      </c>
      <c r="G22" s="61">
        <f>'RCA IDN ke Negara Tujuan '!J30</f>
        <v>6.1495505499573779</v>
      </c>
    </row>
    <row r="23" spans="1:7" x14ac:dyDescent="0.25">
      <c r="A23" s="52"/>
      <c r="B23" s="53">
        <v>2019</v>
      </c>
      <c r="C23" s="65">
        <f>'RCA IDN ke Negara Tujuan '!D31</f>
        <v>71742</v>
      </c>
      <c r="D23" s="65">
        <f>'RCA IDN ke Negara Tujuan '!E31</f>
        <v>16003261</v>
      </c>
      <c r="E23" s="65">
        <f>'RCA IDN ke Negara Tujuan '!F31</f>
        <v>366397</v>
      </c>
      <c r="F23" s="65">
        <f>'RCA IDN ke Negara Tujuan '!G31</f>
        <v>720964445</v>
      </c>
      <c r="G23" s="61">
        <f>'RCA IDN ke Negara Tujuan '!J31</f>
        <v>8.8211849918761853</v>
      </c>
    </row>
    <row r="24" spans="1:7" x14ac:dyDescent="0.25">
      <c r="A24" s="52"/>
      <c r="B24" s="53">
        <v>2020</v>
      </c>
      <c r="C24" s="65">
        <f>'RCA IDN ke Negara Tujuan '!D32</f>
        <v>55436</v>
      </c>
      <c r="D24" s="65">
        <f>'RCA IDN ke Negara Tujuan '!E32</f>
        <v>13662871</v>
      </c>
      <c r="E24" s="65">
        <f>'RCA IDN ke Negara Tujuan '!F32</f>
        <v>374001</v>
      </c>
      <c r="F24" s="65">
        <f>'RCA IDN ke Negara Tujuan '!G32</f>
        <v>634678167</v>
      </c>
      <c r="G24" s="61">
        <f>'RCA IDN ke Negara Tujuan '!J32</f>
        <v>6.8854243897179446</v>
      </c>
    </row>
    <row r="25" spans="1:7" x14ac:dyDescent="0.25">
      <c r="A25" s="52"/>
      <c r="B25" s="53">
        <v>2021</v>
      </c>
      <c r="C25" s="65">
        <f>'RCA IDN ke Negara Tujuan '!D33</f>
        <v>44431</v>
      </c>
      <c r="D25" s="65">
        <f>'RCA IDN ke Negara Tujuan '!E33</f>
        <v>17868287</v>
      </c>
      <c r="E25" s="65">
        <f>'RCA IDN ke Negara Tujuan '!F33</f>
        <v>357738</v>
      </c>
      <c r="F25" s="65">
        <f>'RCA IDN ke Negara Tujuan '!G33</f>
        <v>773720906</v>
      </c>
      <c r="G25" s="61">
        <f>'RCA IDN ke Negara Tujuan '!J33</f>
        <v>5.378020155007607</v>
      </c>
    </row>
    <row r="26" spans="1:7" x14ac:dyDescent="0.25">
      <c r="A26" s="52"/>
      <c r="B26" s="53">
        <v>2022</v>
      </c>
      <c r="C26" s="65">
        <f>'RCA IDN ke Negara Tujuan '!D34</f>
        <v>51636</v>
      </c>
      <c r="D26" s="65">
        <f>'RCA IDN ke Negara Tujuan '!E34</f>
        <v>24845365</v>
      </c>
      <c r="E26" s="65">
        <f>'RCA IDN ke Negara Tujuan '!F34</f>
        <v>394899</v>
      </c>
      <c r="F26" s="65">
        <f>'RCA IDN ke Negara Tujuan '!G34</f>
        <v>905098532</v>
      </c>
      <c r="G26" s="61">
        <f>'RCA IDN ke Negara Tujuan '!J34</f>
        <v>4.7633998358780953</v>
      </c>
    </row>
    <row r="27" spans="1:7" x14ac:dyDescent="0.25">
      <c r="A27" s="56"/>
      <c r="B27" s="57">
        <v>2023</v>
      </c>
      <c r="C27" s="66">
        <f>'RCA IDN ke Negara Tujuan '!D35</f>
        <v>51282</v>
      </c>
      <c r="D27" s="66">
        <f>'RCA IDN ke Negara Tujuan '!E35</f>
        <v>20789559</v>
      </c>
      <c r="E27" s="66">
        <f>'RCA IDN ke Negara Tujuan '!F35</f>
        <v>420775</v>
      </c>
      <c r="F27" s="66">
        <f>'RCA IDN ke Negara Tujuan '!G35</f>
        <v>786365263</v>
      </c>
      <c r="G27" s="62">
        <f>'RCA IDN ke Negara Tujuan '!J35</f>
        <v>4.6099272250295487</v>
      </c>
    </row>
    <row r="28" spans="1:7" x14ac:dyDescent="0.25">
      <c r="A28" s="52" t="str">
        <f>'RCA IDN ke Negara Tujuan '!F39</f>
        <v>USA</v>
      </c>
      <c r="B28" s="53">
        <v>2012</v>
      </c>
      <c r="C28" s="65">
        <f>'RCA IDN ke Negara Tujuan '!D42</f>
        <v>49334</v>
      </c>
      <c r="D28" s="65">
        <f>'RCA IDN ke Negara Tujuan '!E42</f>
        <v>14910181</v>
      </c>
      <c r="E28" s="65">
        <f>'RCA IDN ke Negara Tujuan '!F42</f>
        <v>1234194</v>
      </c>
      <c r="F28" s="65">
        <f>'RCA IDN ke Negara Tujuan '!G42</f>
        <v>2334677700</v>
      </c>
      <c r="G28" s="61">
        <f>'RCA IDN ke Negara Tujuan '!J42</f>
        <v>6.2590283441957508</v>
      </c>
    </row>
    <row r="29" spans="1:7" x14ac:dyDescent="0.25">
      <c r="A29" s="52"/>
      <c r="B29" s="53">
        <v>2013</v>
      </c>
      <c r="C29" s="65">
        <f>'RCA IDN ke Negara Tujuan '!D43</f>
        <v>40304</v>
      </c>
      <c r="D29" s="65">
        <f>'RCA IDN ke Negara Tujuan '!E43</f>
        <v>15741132</v>
      </c>
      <c r="E29" s="65">
        <f>'RCA IDN ke Negara Tujuan '!F43</f>
        <v>1178099</v>
      </c>
      <c r="F29" s="65">
        <f>'RCA IDN ke Negara Tujuan '!G43</f>
        <v>2326590200</v>
      </c>
      <c r="G29" s="61">
        <f>'RCA IDN ke Negara Tujuan '!J43</f>
        <v>5.0565033168617708</v>
      </c>
    </row>
    <row r="30" spans="1:7" x14ac:dyDescent="0.25">
      <c r="A30" s="52"/>
      <c r="B30" s="53">
        <v>2014</v>
      </c>
      <c r="C30" s="65">
        <f>'RCA IDN ke Negara Tujuan '!D44</f>
        <v>41248</v>
      </c>
      <c r="D30" s="65">
        <f>'RCA IDN ke Negara Tujuan '!E44</f>
        <v>16560076</v>
      </c>
      <c r="E30" s="65">
        <f>'RCA IDN ke Negara Tujuan '!F44</f>
        <v>1099043</v>
      </c>
      <c r="F30" s="65">
        <f>'RCA IDN ke Negara Tujuan '!G44</f>
        <v>2410855500</v>
      </c>
      <c r="G30" s="61">
        <f>'RCA IDN ke Negara Tujuan '!J44</f>
        <v>5.4638285904545594</v>
      </c>
    </row>
    <row r="31" spans="1:7" x14ac:dyDescent="0.25">
      <c r="A31" s="52"/>
      <c r="B31" s="53">
        <v>2015</v>
      </c>
      <c r="C31" s="65">
        <f>'RCA IDN ke Negara Tujuan '!D45</f>
        <v>43570</v>
      </c>
      <c r="D31" s="65">
        <f>'RCA IDN ke Negara Tujuan '!E45</f>
        <v>16266948</v>
      </c>
      <c r="E31" s="65">
        <f>'RCA IDN ke Negara Tujuan '!F45</f>
        <v>908534</v>
      </c>
      <c r="F31" s="65">
        <f>'RCA IDN ke Negara Tujuan '!G45</f>
        <v>2315889217</v>
      </c>
      <c r="G31" s="61">
        <f>'RCA IDN ke Negara Tujuan '!J45</f>
        <v>6.8274429152528215</v>
      </c>
    </row>
    <row r="32" spans="1:7" x14ac:dyDescent="0.25">
      <c r="A32" s="52"/>
      <c r="B32" s="53">
        <v>2016</v>
      </c>
      <c r="C32" s="65">
        <f>'RCA IDN ke Negara Tujuan '!D46</f>
        <v>43547</v>
      </c>
      <c r="D32" s="65">
        <f>'RCA IDN ke Negara Tujuan '!E46</f>
        <v>16171116</v>
      </c>
      <c r="E32" s="65">
        <f>'RCA IDN ke Negara Tujuan '!F46</f>
        <v>839413</v>
      </c>
      <c r="F32" s="65">
        <f>'RCA IDN ke Negara Tujuan '!G46</f>
        <v>2249113117</v>
      </c>
      <c r="G32" s="61">
        <f>'RCA IDN ke Negara Tujuan '!J46</f>
        <v>7.2152910856360171</v>
      </c>
    </row>
    <row r="33" spans="1:7" x14ac:dyDescent="0.25">
      <c r="A33" s="52"/>
      <c r="B33" s="53">
        <v>2017</v>
      </c>
      <c r="C33" s="65">
        <f>'RCA IDN ke Negara Tujuan '!D47</f>
        <v>52128</v>
      </c>
      <c r="D33" s="65">
        <f>'RCA IDN ke Negara Tujuan '!E47</f>
        <v>17810363</v>
      </c>
      <c r="E33" s="65">
        <f>'RCA IDN ke Negara Tujuan '!F47</f>
        <v>976284</v>
      </c>
      <c r="F33" s="65">
        <f>'RCA IDN ke Negara Tujuan '!G47</f>
        <v>2406075845</v>
      </c>
      <c r="G33" s="61">
        <f>'RCA IDN ke Negara Tujuan '!J47</f>
        <v>7.213257448228144</v>
      </c>
    </row>
    <row r="34" spans="1:7" x14ac:dyDescent="0.25">
      <c r="A34" s="52"/>
      <c r="B34" s="53">
        <v>2018</v>
      </c>
      <c r="C34" s="65">
        <f>'RCA IDN ke Negara Tujuan '!D48</f>
        <v>47594</v>
      </c>
      <c r="D34" s="65">
        <f>'RCA IDN ke Negara Tujuan '!E48</f>
        <v>18471422</v>
      </c>
      <c r="E34" s="65">
        <f>'RCA IDN ke Negara Tujuan '!F48</f>
        <v>1102818</v>
      </c>
      <c r="F34" s="65">
        <f>'RCA IDN ke Negara Tujuan '!G48</f>
        <v>2609126878</v>
      </c>
      <c r="G34" s="61">
        <f>'RCA IDN ke Negara Tujuan '!J48</f>
        <v>6.0959757213194425</v>
      </c>
    </row>
    <row r="35" spans="1:7" x14ac:dyDescent="0.25">
      <c r="A35" s="52"/>
      <c r="B35" s="53">
        <v>2019</v>
      </c>
      <c r="C35" s="65">
        <f>'RCA IDN ke Negara Tujuan '!D49</f>
        <v>62665</v>
      </c>
      <c r="D35" s="65">
        <f>'RCA IDN ke Negara Tujuan '!E49</f>
        <v>17873447</v>
      </c>
      <c r="E35" s="65">
        <f>'RCA IDN ke Negara Tujuan '!F49</f>
        <v>1130381</v>
      </c>
      <c r="F35" s="65">
        <f>'RCA IDN ke Negara Tujuan '!G49</f>
        <v>2563536173</v>
      </c>
      <c r="G35" s="61">
        <f>'RCA IDN ke Negara Tujuan '!J49</f>
        <v>7.9511752924451482</v>
      </c>
    </row>
    <row r="36" spans="1:7" x14ac:dyDescent="0.25">
      <c r="A36" s="52"/>
      <c r="B36" s="53">
        <v>2020</v>
      </c>
      <c r="C36" s="65">
        <f>'RCA IDN ke Negara Tujuan '!D50</f>
        <v>60013</v>
      </c>
      <c r="D36" s="65">
        <f>'RCA IDN ke Negara Tujuan '!E50</f>
        <v>18666768</v>
      </c>
      <c r="E36" s="65">
        <f>'RCA IDN ke Negara Tujuan '!F50</f>
        <v>1288883</v>
      </c>
      <c r="F36" s="65">
        <f>'RCA IDN ke Negara Tujuan '!G50</f>
        <v>2406931650</v>
      </c>
      <c r="G36" s="61">
        <f>'RCA IDN ke Negara Tujuan '!J50</f>
        <v>6.0038034999723049</v>
      </c>
    </row>
    <row r="37" spans="1:7" x14ac:dyDescent="0.25">
      <c r="A37" s="52"/>
      <c r="B37" s="53">
        <v>2021</v>
      </c>
      <c r="C37" s="65">
        <f>'RCA IDN ke Negara Tujuan '!D51</f>
        <v>48510</v>
      </c>
      <c r="D37" s="65">
        <f>'RCA IDN ke Negara Tujuan '!E51</f>
        <v>25834929</v>
      </c>
      <c r="E37" s="65">
        <f>'RCA IDN ke Negara Tujuan '!F51</f>
        <v>1060442</v>
      </c>
      <c r="F37" s="65">
        <f>'RCA IDN ke Negara Tujuan '!G51</f>
        <v>2935314152</v>
      </c>
      <c r="G37" s="61">
        <f>'RCA IDN ke Negara Tujuan '!J51</f>
        <v>5.1974661625481566</v>
      </c>
    </row>
    <row r="38" spans="1:7" x14ac:dyDescent="0.25">
      <c r="A38" s="52"/>
      <c r="B38" s="53">
        <v>2022</v>
      </c>
      <c r="C38" s="65">
        <f>'RCA IDN ke Negara Tujuan '!D52</f>
        <v>46828</v>
      </c>
      <c r="D38" s="65">
        <f>'RCA IDN ke Negara Tujuan '!E52</f>
        <v>28239114</v>
      </c>
      <c r="E38" s="65">
        <f>'RCA IDN ke Negara Tujuan '!F52</f>
        <v>1325676</v>
      </c>
      <c r="F38" s="65">
        <f>'RCA IDN ke Negara Tujuan '!G52</f>
        <v>3375948186</v>
      </c>
      <c r="G38" s="61">
        <f>'RCA IDN ke Negara Tujuan '!J52</f>
        <v>4.222920656158653</v>
      </c>
    </row>
    <row r="39" spans="1:7" x14ac:dyDescent="0.25">
      <c r="A39" s="56"/>
      <c r="B39" s="57">
        <v>2023</v>
      </c>
      <c r="C39" s="66">
        <f>'RCA IDN ke Negara Tujuan '!D53</f>
        <v>35995</v>
      </c>
      <c r="D39" s="66">
        <f>'RCA IDN ke Negara Tujuan '!E53</f>
        <v>23287665</v>
      </c>
      <c r="E39" s="66">
        <f>'RCA IDN ke Negara Tujuan '!F53</f>
        <v>1181803</v>
      </c>
      <c r="F39" s="66">
        <f>'RCA IDN ke Negara Tujuan '!G53</f>
        <v>3172533052</v>
      </c>
      <c r="G39" s="62">
        <f>'RCA IDN ke Negara Tujuan '!J53</f>
        <v>4.1493235422126391</v>
      </c>
    </row>
    <row r="40" spans="1:7" x14ac:dyDescent="0.25">
      <c r="A40" s="52" t="str">
        <f>'RCA IDN ke Negara Tujuan '!F57</f>
        <v>Thailand</v>
      </c>
      <c r="B40" s="53">
        <v>2012</v>
      </c>
      <c r="C40" s="65">
        <f>'RCA IDN ke Negara Tujuan '!D60</f>
        <v>33155</v>
      </c>
      <c r="D40" s="65">
        <f>'RCA IDN ke Negara Tujuan '!E60</f>
        <v>6635141</v>
      </c>
      <c r="E40" s="65">
        <f>'RCA IDN ke Negara Tujuan '!F60</f>
        <v>143917</v>
      </c>
      <c r="F40" s="65">
        <f>'RCA IDN ke Negara Tujuan '!G60</f>
        <v>247575852</v>
      </c>
      <c r="G40" s="61">
        <f>'RCA IDN ke Negara Tujuan '!J60</f>
        <v>8.5959733594202508</v>
      </c>
    </row>
    <row r="41" spans="1:7" x14ac:dyDescent="0.25">
      <c r="A41" s="52"/>
      <c r="B41" s="53">
        <v>2013</v>
      </c>
      <c r="C41" s="65">
        <f>'RCA IDN ke Negara Tujuan '!D61</f>
        <v>33704</v>
      </c>
      <c r="D41" s="65">
        <f>'RCA IDN ke Negara Tujuan '!E61</f>
        <v>6061870</v>
      </c>
      <c r="E41" s="65">
        <f>'RCA IDN ke Negara Tujuan '!F61</f>
        <v>125439</v>
      </c>
      <c r="F41" s="65">
        <f>'RCA IDN ke Negara Tujuan '!G61</f>
        <v>250708238</v>
      </c>
      <c r="G41" s="61">
        <f>'RCA IDN ke Negara Tujuan '!J61</f>
        <v>11.112476335773206</v>
      </c>
    </row>
    <row r="42" spans="1:7" x14ac:dyDescent="0.25">
      <c r="A42" s="52"/>
      <c r="B42" s="53">
        <v>2014</v>
      </c>
      <c r="C42" s="65">
        <f>'RCA IDN ke Negara Tujuan '!D62</f>
        <v>13557</v>
      </c>
      <c r="D42" s="65">
        <f>'RCA IDN ke Negara Tujuan '!E62</f>
        <v>5784720</v>
      </c>
      <c r="E42" s="65">
        <f>'RCA IDN ke Negara Tujuan '!F62</f>
        <v>100396</v>
      </c>
      <c r="F42" s="65">
        <f>'RCA IDN ke Negara Tujuan '!G62</f>
        <v>227931507</v>
      </c>
      <c r="G42" s="61">
        <f>'RCA IDN ke Negara Tujuan '!J62</f>
        <v>5.3207053053613036</v>
      </c>
    </row>
    <row r="43" spans="1:7" x14ac:dyDescent="0.25">
      <c r="A43" s="52"/>
      <c r="B43" s="53">
        <v>2015</v>
      </c>
      <c r="C43" s="65">
        <f>'RCA IDN ke Negara Tujuan '!D63</f>
        <v>13553</v>
      </c>
      <c r="D43" s="65">
        <f>'RCA IDN ke Negara Tujuan '!E63</f>
        <v>5507225</v>
      </c>
      <c r="E43" s="65">
        <f>'RCA IDN ke Negara Tujuan '!F63</f>
        <v>101748</v>
      </c>
      <c r="F43" s="65">
        <f>'RCA IDN ke Negara Tujuan '!G63</f>
        <v>202062328</v>
      </c>
      <c r="G43" s="61">
        <f>'RCA IDN ke Negara Tujuan '!J63</f>
        <v>4.8872222480385679</v>
      </c>
    </row>
    <row r="44" spans="1:7" x14ac:dyDescent="0.25">
      <c r="A44" s="52"/>
      <c r="B44" s="53">
        <v>2016</v>
      </c>
      <c r="C44" s="65">
        <f>'RCA IDN ke Negara Tujuan '!D64</f>
        <v>20304</v>
      </c>
      <c r="D44" s="65">
        <f>'RCA IDN ke Negara Tujuan '!E64</f>
        <v>5392400</v>
      </c>
      <c r="E44" s="65">
        <f>'RCA IDN ke Negara Tujuan '!F64</f>
        <v>122488</v>
      </c>
      <c r="F44" s="65">
        <f>'RCA IDN ke Negara Tujuan '!G64</f>
        <v>195702347</v>
      </c>
      <c r="G44" s="61">
        <f>'RCA IDN ke Negara Tujuan '!J64</f>
        <v>6.015919209652516</v>
      </c>
    </row>
    <row r="45" spans="1:7" x14ac:dyDescent="0.25">
      <c r="A45" s="52"/>
      <c r="B45" s="53">
        <v>2017</v>
      </c>
      <c r="C45" s="65">
        <f>'RCA IDN ke Negara Tujuan '!D65</f>
        <v>24788</v>
      </c>
      <c r="D45" s="65">
        <f>'RCA IDN ke Negara Tujuan '!E65</f>
        <v>6462142</v>
      </c>
      <c r="E45" s="65">
        <f>'RCA IDN ke Negara Tujuan '!F65</f>
        <v>90396</v>
      </c>
      <c r="F45" s="65">
        <f>'RCA IDN ke Negara Tujuan '!G65</f>
        <v>224999327</v>
      </c>
      <c r="G45" s="61">
        <f>'RCA IDN ke Negara Tujuan '!J65</f>
        <v>9.5476611217030847</v>
      </c>
    </row>
    <row r="46" spans="1:7" x14ac:dyDescent="0.25">
      <c r="A46" s="52"/>
      <c r="B46" s="53">
        <v>2018</v>
      </c>
      <c r="C46" s="65">
        <f>'RCA IDN ke Negara Tujuan '!D66</f>
        <v>51745</v>
      </c>
      <c r="D46" s="65">
        <f>'RCA IDN ke Negara Tujuan '!E66</f>
        <v>6818949</v>
      </c>
      <c r="E46" s="65">
        <f>'RCA IDN ke Negara Tujuan '!F66</f>
        <v>121666</v>
      </c>
      <c r="F46" s="65">
        <f>'RCA IDN ke Negara Tujuan '!G66</f>
        <v>251099199</v>
      </c>
      <c r="G46" s="61">
        <f>'RCA IDN ke Negara Tujuan '!J66</f>
        <v>15.661272503375782</v>
      </c>
    </row>
    <row r="47" spans="1:7" x14ac:dyDescent="0.25">
      <c r="A47" s="52"/>
      <c r="B47" s="53">
        <v>2019</v>
      </c>
      <c r="C47" s="65">
        <f>'RCA IDN ke Negara Tujuan '!D67</f>
        <v>48761</v>
      </c>
      <c r="D47" s="65">
        <f>'RCA IDN ke Negara Tujuan '!E67</f>
        <v>6218393</v>
      </c>
      <c r="E47" s="65">
        <f>'RCA IDN ke Negara Tujuan '!F67</f>
        <v>146706</v>
      </c>
      <c r="F47" s="65">
        <f>'RCA IDN ke Negara Tujuan '!G67</f>
        <v>240139196</v>
      </c>
      <c r="G47" s="61">
        <f>'RCA IDN ke Negara Tujuan '!J67</f>
        <v>12.835406104457261</v>
      </c>
    </row>
    <row r="48" spans="1:7" x14ac:dyDescent="0.25">
      <c r="A48" s="52"/>
      <c r="B48" s="53">
        <v>2020</v>
      </c>
      <c r="C48" s="65">
        <f>'RCA IDN ke Negara Tujuan '!D68</f>
        <v>40835</v>
      </c>
      <c r="D48" s="65">
        <f>'RCA IDN ke Negara Tujuan '!E68</f>
        <v>5112862</v>
      </c>
      <c r="E48" s="65">
        <f>'RCA IDN ke Negara Tujuan '!F68</f>
        <v>155954</v>
      </c>
      <c r="F48" s="65">
        <f>'RCA IDN ke Negara Tujuan '!G68</f>
        <v>208615061</v>
      </c>
      <c r="G48" s="61">
        <f>'RCA IDN ke Negara Tujuan '!J68</f>
        <v>10.683600257357034</v>
      </c>
    </row>
    <row r="49" spans="1:7" x14ac:dyDescent="0.25">
      <c r="A49" s="52"/>
      <c r="B49" s="53">
        <v>2021</v>
      </c>
      <c r="C49" s="65">
        <f>'RCA IDN ke Negara Tujuan '!D69</f>
        <v>34419</v>
      </c>
      <c r="D49" s="65">
        <f>'RCA IDN ke Negara Tujuan '!E69</f>
        <v>7087712</v>
      </c>
      <c r="E49" s="65">
        <f>'RCA IDN ke Negara Tujuan '!F69</f>
        <v>125363</v>
      </c>
      <c r="F49" s="65">
        <f>'RCA IDN ke Negara Tujuan '!G69</f>
        <v>269102030</v>
      </c>
      <c r="G49" s="61">
        <f>'RCA IDN ke Negara Tujuan '!J69</f>
        <v>10.42412915174201</v>
      </c>
    </row>
    <row r="50" spans="1:7" x14ac:dyDescent="0.25">
      <c r="A50" s="52"/>
      <c r="B50" s="53">
        <v>2022</v>
      </c>
      <c r="C50" s="65">
        <f>'RCA IDN ke Negara Tujuan '!D70</f>
        <v>47612</v>
      </c>
      <c r="D50" s="65">
        <f>'RCA IDN ke Negara Tujuan '!E70</f>
        <v>8169361</v>
      </c>
      <c r="E50" s="65">
        <f>'RCA IDN ke Negara Tujuan '!F70</f>
        <v>194208</v>
      </c>
      <c r="F50" s="65">
        <f>'RCA IDN ke Negara Tujuan '!G70</f>
        <v>306260910</v>
      </c>
      <c r="G50" s="61">
        <f>'RCA IDN ke Negara Tujuan '!J70</f>
        <v>9.1907888773571127</v>
      </c>
    </row>
    <row r="51" spans="1:7" x14ac:dyDescent="0.25">
      <c r="A51" s="56"/>
      <c r="B51" s="57">
        <v>2023</v>
      </c>
      <c r="C51" s="66">
        <f>'RCA IDN ke Negara Tujuan '!D71</f>
        <v>54659</v>
      </c>
      <c r="D51" s="66">
        <f>'RCA IDN ke Negara Tujuan '!E71</f>
        <v>7224333</v>
      </c>
      <c r="E51" s="66">
        <f>'RCA IDN ke Negara Tujuan '!F71</f>
        <v>223054</v>
      </c>
      <c r="F51" s="66">
        <f>'RCA IDN ke Negara Tujuan '!G71</f>
        <v>292053342</v>
      </c>
      <c r="G51" s="62">
        <f>'RCA IDN ke Negara Tujuan '!J71</f>
        <v>9.9064052519443493</v>
      </c>
    </row>
    <row r="52" spans="1:7" x14ac:dyDescent="0.25">
      <c r="A52" s="52" t="str">
        <f>'RCA IDN ke Negara Tujuan '!F75</f>
        <v>Italia</v>
      </c>
      <c r="B52" s="53">
        <v>2012</v>
      </c>
      <c r="C52" s="65">
        <f>'RCA IDN ke Negara Tujuan '!D78</f>
        <v>2050</v>
      </c>
      <c r="D52" s="65">
        <f>'RCA IDN ke Negara Tujuan '!E78</f>
        <v>2277010</v>
      </c>
      <c r="E52" s="65">
        <f>'RCA IDN ke Negara Tujuan '!F78</f>
        <v>748878</v>
      </c>
      <c r="F52" s="65">
        <f>'RCA IDN ke Negara Tujuan '!G78</f>
        <v>489104116</v>
      </c>
      <c r="G52" s="61">
        <f>'RCA IDN ke Negara Tujuan '!J78</f>
        <v>0.58800249428960738</v>
      </c>
    </row>
    <row r="53" spans="1:7" x14ac:dyDescent="0.25">
      <c r="A53" s="52"/>
      <c r="B53" s="53">
        <v>2013</v>
      </c>
      <c r="C53" s="65">
        <f>'RCA IDN ke Negara Tujuan '!D79</f>
        <v>16828</v>
      </c>
      <c r="D53" s="65">
        <f>'RCA IDN ke Negara Tujuan '!E79</f>
        <v>2128635</v>
      </c>
      <c r="E53" s="65">
        <f>'RCA IDN ke Negara Tujuan '!F79</f>
        <v>815371</v>
      </c>
      <c r="F53" s="65">
        <f>'RCA IDN ke Negara Tujuan '!G79</f>
        <v>479336353</v>
      </c>
      <c r="G53" s="61">
        <f>'RCA IDN ke Negara Tujuan '!J79</f>
        <v>4.6474680291290467</v>
      </c>
    </row>
    <row r="54" spans="1:7" x14ac:dyDescent="0.25">
      <c r="A54" s="52"/>
      <c r="B54" s="53">
        <v>2014</v>
      </c>
      <c r="C54" s="65">
        <f>'RCA IDN ke Negara Tujuan '!D80</f>
        <v>24801</v>
      </c>
      <c r="D54" s="65">
        <f>'RCA IDN ke Negara Tujuan '!E80</f>
        <v>2286913</v>
      </c>
      <c r="E54" s="65">
        <f>'RCA IDN ke Negara Tujuan '!F80</f>
        <v>805728</v>
      </c>
      <c r="F54" s="65">
        <f>'RCA IDN ke Negara Tujuan '!G80</f>
        <v>474082559</v>
      </c>
      <c r="G54" s="61">
        <f>'RCA IDN ke Negara Tujuan '!J80</f>
        <v>6.3809460291085323</v>
      </c>
    </row>
    <row r="55" spans="1:7" x14ac:dyDescent="0.25">
      <c r="A55" s="52"/>
      <c r="B55" s="53">
        <v>2015</v>
      </c>
      <c r="C55" s="65">
        <f>'RCA IDN ke Negara Tujuan '!D81</f>
        <v>29186</v>
      </c>
      <c r="D55" s="65">
        <f>'RCA IDN ke Negara Tujuan '!E81</f>
        <v>1873113</v>
      </c>
      <c r="E55" s="65">
        <f>'RCA IDN ke Negara Tujuan '!F81</f>
        <v>621198</v>
      </c>
      <c r="F55" s="65">
        <f>'RCA IDN ke Negara Tujuan '!G81</f>
        <v>410933398</v>
      </c>
      <c r="G55" s="61">
        <f>'RCA IDN ke Negara Tujuan '!J81</f>
        <v>10.30746789212124</v>
      </c>
    </row>
    <row r="56" spans="1:7" x14ac:dyDescent="0.25">
      <c r="A56" s="52"/>
      <c r="B56" s="53">
        <v>2016</v>
      </c>
      <c r="C56" s="65">
        <f>'RCA IDN ke Negara Tujuan '!D82</f>
        <v>23747</v>
      </c>
      <c r="D56" s="65">
        <f>'RCA IDN ke Negara Tujuan '!E82</f>
        <v>1572184</v>
      </c>
      <c r="E56" s="65">
        <f>'RCA IDN ke Negara Tujuan '!F82</f>
        <v>638922</v>
      </c>
      <c r="F56" s="65">
        <f>'RCA IDN ke Negara Tujuan '!G82</f>
        <v>406670670</v>
      </c>
      <c r="G56" s="61">
        <f>'RCA IDN ke Negara Tujuan '!J82</f>
        <v>9.6139174527359721</v>
      </c>
    </row>
    <row r="57" spans="1:7" x14ac:dyDescent="0.25">
      <c r="A57" s="52"/>
      <c r="B57" s="53">
        <v>2017</v>
      </c>
      <c r="C57" s="65">
        <f>'RCA IDN ke Negara Tujuan '!D83</f>
        <v>40912</v>
      </c>
      <c r="D57" s="65">
        <f>'RCA IDN ke Negara Tujuan '!E83</f>
        <v>1937884</v>
      </c>
      <c r="E57" s="65">
        <f>'RCA IDN ke Negara Tujuan '!F83</f>
        <v>746840</v>
      </c>
      <c r="F57" s="65">
        <f>'RCA IDN ke Negara Tujuan '!G83</f>
        <v>453583034</v>
      </c>
      <c r="G57" s="61">
        <f>'RCA IDN ke Negara Tujuan '!J83</f>
        <v>12.821893493812363</v>
      </c>
    </row>
    <row r="58" spans="1:7" x14ac:dyDescent="0.25">
      <c r="A58" s="52"/>
      <c r="B58" s="53">
        <v>2018</v>
      </c>
      <c r="C58" s="65">
        <f>'RCA IDN ke Negara Tujuan '!D84</f>
        <v>50707</v>
      </c>
      <c r="D58" s="65">
        <f>'RCA IDN ke Negara Tujuan '!E84</f>
        <v>1921238</v>
      </c>
      <c r="E58" s="65">
        <f>'RCA IDN ke Negara Tujuan '!F84</f>
        <v>869015</v>
      </c>
      <c r="F58" s="65">
        <f>'RCA IDN ke Negara Tujuan '!G84</f>
        <v>503581134</v>
      </c>
      <c r="G58" s="61">
        <f>'RCA IDN ke Negara Tujuan '!J84</f>
        <v>15.294276157823457</v>
      </c>
    </row>
    <row r="59" spans="1:7" x14ac:dyDescent="0.25">
      <c r="A59" s="52"/>
      <c r="B59" s="53">
        <v>2019</v>
      </c>
      <c r="C59" s="65">
        <f>'RCA IDN ke Negara Tujuan '!D85</f>
        <v>46798</v>
      </c>
      <c r="D59" s="65">
        <f>'RCA IDN ke Negara Tujuan '!E85</f>
        <v>1749463</v>
      </c>
      <c r="E59" s="65">
        <f>'RCA IDN ke Negara Tujuan '!F85</f>
        <v>738237</v>
      </c>
      <c r="F59" s="65">
        <f>'RCA IDN ke Negara Tujuan '!G85</f>
        <v>474957328</v>
      </c>
      <c r="G59" s="61">
        <f>'RCA IDN ke Negara Tujuan '!J85</f>
        <v>17.21001765735971</v>
      </c>
    </row>
    <row r="60" spans="1:7" x14ac:dyDescent="0.25">
      <c r="A60" s="52"/>
      <c r="B60" s="53">
        <v>2020</v>
      </c>
      <c r="C60" s="65">
        <f>'RCA IDN ke Negara Tujuan '!D86</f>
        <v>13999</v>
      </c>
      <c r="D60" s="65">
        <f>'RCA IDN ke Negara Tujuan '!E86</f>
        <v>1746083</v>
      </c>
      <c r="E60" s="65">
        <f>'RCA IDN ke Negara Tujuan '!F86</f>
        <v>795626</v>
      </c>
      <c r="F60" s="65">
        <f>'RCA IDN ke Negara Tujuan '!G86</f>
        <v>426475840</v>
      </c>
      <c r="G60" s="61">
        <f>'RCA IDN ke Negara Tujuan '!J86</f>
        <v>4.2975169266711513</v>
      </c>
    </row>
    <row r="61" spans="1:7" x14ac:dyDescent="0.25">
      <c r="A61" s="52"/>
      <c r="B61" s="53">
        <v>2021</v>
      </c>
      <c r="C61" s="65">
        <f>'RCA IDN ke Negara Tujuan '!D87</f>
        <v>1190</v>
      </c>
      <c r="D61" s="65">
        <f>'RCA IDN ke Negara Tujuan '!E87</f>
        <v>2805702</v>
      </c>
      <c r="E61" s="65">
        <f>'RCA IDN ke Negara Tujuan '!F87</f>
        <v>782790</v>
      </c>
      <c r="F61" s="65">
        <f>'RCA IDN ke Negara Tujuan '!G87</f>
        <v>568202425</v>
      </c>
      <c r="G61" s="61">
        <f>'RCA IDN ke Negara Tujuan '!J87</f>
        <v>0.30786706650562884</v>
      </c>
    </row>
    <row r="62" spans="1:7" x14ac:dyDescent="0.25">
      <c r="A62" s="52"/>
      <c r="B62" s="53">
        <v>2022</v>
      </c>
      <c r="C62" s="65">
        <f>'RCA IDN ke Negara Tujuan '!D88</f>
        <v>1190</v>
      </c>
      <c r="D62" s="65">
        <f>'RCA IDN ke Negara Tujuan '!E88</f>
        <v>3129878</v>
      </c>
      <c r="E62" s="65">
        <f>'RCA IDN ke Negara Tujuan '!F88</f>
        <v>873541</v>
      </c>
      <c r="F62" s="65">
        <f>'RCA IDN ke Negara Tujuan '!G88</f>
        <v>695235843</v>
      </c>
      <c r="G62" s="61">
        <f>'RCA IDN ke Negara Tujuan '!J88</f>
        <v>0.30259964382850923</v>
      </c>
    </row>
    <row r="63" spans="1:7" x14ac:dyDescent="0.25">
      <c r="A63" s="56"/>
      <c r="B63" s="57">
        <v>2023</v>
      </c>
      <c r="C63" s="66">
        <f>'RCA IDN ke Negara Tujuan '!D89</f>
        <v>1190</v>
      </c>
      <c r="D63" s="66">
        <f>'RCA IDN ke Negara Tujuan '!E89</f>
        <v>2098630</v>
      </c>
      <c r="E63" s="66">
        <f>'RCA IDN ke Negara Tujuan '!F89</f>
        <v>975460</v>
      </c>
      <c r="F63" s="66">
        <f>'RCA IDN ke Negara Tujuan '!G89</f>
        <v>639928812</v>
      </c>
      <c r="G63" s="62">
        <f>'RCA IDN ke Negara Tujuan '!J89</f>
        <v>0.37199172876722786</v>
      </c>
    </row>
    <row r="64" spans="1:7" x14ac:dyDescent="0.25">
      <c r="A64" s="50" t="str">
        <f>'RCA IDN ke Negara Tujuan '!F93</f>
        <v>Australia</v>
      </c>
      <c r="B64" s="53">
        <v>2012</v>
      </c>
      <c r="C64" s="67">
        <f>'RCA IDN ke Negara Tujuan '!D96</f>
        <v>9028</v>
      </c>
      <c r="D64" s="67">
        <f>'RCA IDN ke Negara Tujuan '!E96</f>
        <v>4905413</v>
      </c>
      <c r="E64" s="67">
        <f>'RCA IDN ke Negara Tujuan '!F96</f>
        <v>247811</v>
      </c>
      <c r="F64" s="67">
        <f>'RCA IDN ke Negara Tujuan '!G96</f>
        <v>251217222</v>
      </c>
      <c r="G64" s="63">
        <f>'RCA IDN ke Negara Tujuan '!J96</f>
        <v>1.8657128439043444</v>
      </c>
    </row>
    <row r="65" spans="1:7" x14ac:dyDescent="0.25">
      <c r="B65" s="53">
        <v>2013</v>
      </c>
      <c r="C65" s="67">
        <f>'RCA IDN ke Negara Tujuan '!D97</f>
        <v>17818</v>
      </c>
      <c r="D65" s="67">
        <f>'RCA IDN ke Negara Tujuan '!E97</f>
        <v>4370482</v>
      </c>
      <c r="E65" s="67">
        <f>'RCA IDN ke Negara Tujuan '!F97</f>
        <v>265123</v>
      </c>
      <c r="F65" s="67">
        <f>'RCA IDN ke Negara Tujuan '!G97</f>
        <v>234065772</v>
      </c>
      <c r="G65" s="63">
        <f>'RCA IDN ke Negara Tujuan '!J97</f>
        <v>3.5993172162876523</v>
      </c>
    </row>
    <row r="66" spans="1:7" x14ac:dyDescent="0.25">
      <c r="B66" s="53">
        <v>2014</v>
      </c>
      <c r="C66" s="67">
        <f>'RCA IDN ke Negara Tujuan '!D98</f>
        <v>21098</v>
      </c>
      <c r="D66" s="67">
        <f>'RCA IDN ke Negara Tujuan '!E98</f>
        <v>4962452</v>
      </c>
      <c r="E66" s="67">
        <f>'RCA IDN ke Negara Tujuan '!F98</f>
        <v>245786</v>
      </c>
      <c r="F66" s="67">
        <f>'RCA IDN ke Negara Tujuan '!G98</f>
        <v>228857928</v>
      </c>
      <c r="G66" s="63">
        <f>'RCA IDN ke Negara Tujuan '!J98</f>
        <v>3.9587109178723741</v>
      </c>
    </row>
    <row r="67" spans="1:7" x14ac:dyDescent="0.25">
      <c r="B67" s="53">
        <v>2015</v>
      </c>
      <c r="C67" s="67">
        <f>'RCA IDN ke Negara Tujuan '!D99</f>
        <v>26010</v>
      </c>
      <c r="D67" s="67">
        <f>'RCA IDN ke Negara Tujuan '!E99</f>
        <v>3679853</v>
      </c>
      <c r="E67" s="67">
        <f>'RCA IDN ke Negara Tujuan '!F99</f>
        <v>212995</v>
      </c>
      <c r="F67" s="67">
        <f>'RCA IDN ke Negara Tujuan '!G99</f>
        <v>201212236</v>
      </c>
      <c r="G67" s="63">
        <f>'RCA IDN ke Negara Tujuan '!J99</f>
        <v>6.6772073179542195</v>
      </c>
    </row>
    <row r="68" spans="1:7" x14ac:dyDescent="0.25">
      <c r="B68" s="53">
        <v>2016</v>
      </c>
      <c r="C68" s="67">
        <f>'RCA IDN ke Negara Tujuan '!D100</f>
        <v>18574</v>
      </c>
      <c r="D68" s="67">
        <f>'RCA IDN ke Negara Tujuan '!E100</f>
        <v>3199007</v>
      </c>
      <c r="E68" s="67">
        <f>'RCA IDN ke Negara Tujuan '!F100</f>
        <v>207580</v>
      </c>
      <c r="F68" s="67">
        <f>'RCA IDN ke Negara Tujuan '!G100</f>
        <v>189223659</v>
      </c>
      <c r="G68" s="63">
        <f>'RCA IDN ke Negara Tujuan '!J100</f>
        <v>5.2927353574667961</v>
      </c>
    </row>
    <row r="69" spans="1:7" x14ac:dyDescent="0.25">
      <c r="B69" s="53">
        <v>2017</v>
      </c>
      <c r="C69" s="67">
        <f>'RCA IDN ke Negara Tujuan '!D101</f>
        <v>21989</v>
      </c>
      <c r="D69" s="67">
        <f>'RCA IDN ke Negara Tujuan '!E101</f>
        <v>2509179</v>
      </c>
      <c r="E69" s="67">
        <f>'RCA IDN ke Negara Tujuan '!F101</f>
        <v>223213</v>
      </c>
      <c r="F69" s="67">
        <f>'RCA IDN ke Negara Tujuan '!G101</f>
        <v>221108910</v>
      </c>
      <c r="G69" s="63">
        <f>'RCA IDN ke Negara Tujuan '!J101</f>
        <v>8.680816866888291</v>
      </c>
    </row>
    <row r="70" spans="1:7" x14ac:dyDescent="0.25">
      <c r="B70" s="53">
        <v>2018</v>
      </c>
      <c r="C70" s="67">
        <f>'RCA IDN ke Negara Tujuan '!D102</f>
        <v>21392</v>
      </c>
      <c r="D70" s="67">
        <f>'RCA IDN ke Negara Tujuan '!E102</f>
        <v>2800076</v>
      </c>
      <c r="E70" s="67">
        <f>'RCA IDN ke Negara Tujuan '!F102</f>
        <v>238874</v>
      </c>
      <c r="F70" s="67">
        <f>'RCA IDN ke Negara Tujuan '!G102</f>
        <v>227703770</v>
      </c>
      <c r="G70" s="63">
        <f>'RCA IDN ke Negara Tujuan '!J102</f>
        <v>7.2825405227255997</v>
      </c>
    </row>
    <row r="71" spans="1:7" x14ac:dyDescent="0.25">
      <c r="B71" s="53">
        <v>2019</v>
      </c>
      <c r="C71" s="67">
        <f>'RCA IDN ke Negara Tujuan '!D103</f>
        <v>26715</v>
      </c>
      <c r="D71" s="67">
        <f>'RCA IDN ke Negara Tujuan '!E103</f>
        <v>2328625</v>
      </c>
      <c r="E71" s="67">
        <f>'RCA IDN ke Negara Tujuan '!F103</f>
        <v>219082</v>
      </c>
      <c r="F71" s="67">
        <f>'RCA IDN ke Negara Tujuan '!G103</f>
        <v>214273705</v>
      </c>
      <c r="G71" s="63">
        <f>'RCA IDN ke Negara Tujuan '!J103</f>
        <v>11.220644549836461</v>
      </c>
    </row>
    <row r="72" spans="1:7" x14ac:dyDescent="0.25">
      <c r="B72" s="53">
        <v>2020</v>
      </c>
      <c r="C72" s="67">
        <f>'RCA IDN ke Negara Tujuan '!D104</f>
        <v>30659</v>
      </c>
      <c r="D72" s="67">
        <f>'RCA IDN ke Negara Tujuan '!E104</f>
        <v>2506356</v>
      </c>
      <c r="E72" s="67">
        <f>'RCA IDN ke Negara Tujuan '!F104</f>
        <v>205401</v>
      </c>
      <c r="F72" s="67">
        <f>'RCA IDN ke Negara Tujuan '!G104</f>
        <v>202277035</v>
      </c>
      <c r="G72" s="63">
        <f>'RCA IDN ke Negara Tujuan '!J104</f>
        <v>12.04645473585715</v>
      </c>
    </row>
    <row r="73" spans="1:7" x14ac:dyDescent="0.25">
      <c r="B73" s="53">
        <v>2021</v>
      </c>
      <c r="C73" s="67">
        <f>'RCA IDN ke Negara Tujuan '!D105</f>
        <v>34012</v>
      </c>
      <c r="D73" s="67">
        <f>'RCA IDN ke Negara Tujuan '!E105</f>
        <v>3222839</v>
      </c>
      <c r="E73" s="67">
        <f>'RCA IDN ke Negara Tujuan '!F105</f>
        <v>192454</v>
      </c>
      <c r="F73" s="67">
        <f>'RCA IDN ke Negara Tujuan '!G105</f>
        <v>248893435</v>
      </c>
      <c r="G73" s="63">
        <f>'RCA IDN ke Negara Tujuan '!J105</f>
        <v>13.648347120631964</v>
      </c>
    </row>
    <row r="74" spans="1:7" x14ac:dyDescent="0.25">
      <c r="B74" s="53">
        <v>2022</v>
      </c>
      <c r="C74" s="67">
        <f>'RCA IDN ke Negara Tujuan '!D106</f>
        <v>31113</v>
      </c>
      <c r="D74" s="67">
        <f>'RCA IDN ke Negara Tujuan '!E106</f>
        <v>3469605</v>
      </c>
      <c r="E74" s="67">
        <f>'RCA IDN ke Negara Tujuan '!F106</f>
        <v>254862</v>
      </c>
      <c r="F74" s="67">
        <f>'RCA IDN ke Negara Tujuan '!G106</f>
        <v>290113770</v>
      </c>
      <c r="G74" s="63">
        <f>'RCA IDN ke Negara Tujuan '!J106</f>
        <v>10.207634470719961</v>
      </c>
    </row>
    <row r="75" spans="1:7" x14ac:dyDescent="0.25">
      <c r="A75" s="60"/>
      <c r="B75" s="57">
        <v>2023</v>
      </c>
      <c r="C75" s="68">
        <f>'RCA IDN ke Negara Tujuan '!D107</f>
        <v>29953</v>
      </c>
      <c r="D75" s="68">
        <f>'RCA IDN ke Negara Tujuan '!E107</f>
        <v>3178483</v>
      </c>
      <c r="E75" s="68">
        <f>'RCA IDN ke Negara Tujuan '!F107</f>
        <v>208521</v>
      </c>
      <c r="F75" s="68">
        <f>'RCA IDN ke Negara Tujuan '!G107</f>
        <v>276027533</v>
      </c>
      <c r="G75" s="64">
        <f>'RCA IDN ke Negara Tujuan '!J107</f>
        <v>12.47449687223636</v>
      </c>
    </row>
    <row r="76" spans="1:7" x14ac:dyDescent="0.25">
      <c r="A76" s="50" t="str">
        <f>'RCA IDN ke Negara Tujuan '!F111</f>
        <v>Inggris</v>
      </c>
      <c r="B76" s="53">
        <v>2012</v>
      </c>
      <c r="C76" s="65">
        <f>'RCA IDN ke Negara Tujuan '!D114</f>
        <v>27597</v>
      </c>
      <c r="D76" s="65">
        <f>'RCA IDN ke Negara Tujuan '!E114</f>
        <v>1696755</v>
      </c>
      <c r="E76" s="65">
        <f>'RCA IDN ke Negara Tujuan '!F114</f>
        <v>526294</v>
      </c>
      <c r="F76" s="65">
        <f>'RCA IDN ke Negara Tujuan '!G114</f>
        <v>689137011</v>
      </c>
      <c r="G76" s="61">
        <f>'RCA IDN ke Negara Tujuan '!J114</f>
        <v>21.297071647154326</v>
      </c>
    </row>
    <row r="77" spans="1:7" x14ac:dyDescent="0.25">
      <c r="B77" s="53">
        <v>2013</v>
      </c>
      <c r="C77" s="65">
        <f>'RCA IDN ke Negara Tujuan '!D115</f>
        <v>40018</v>
      </c>
      <c r="D77" s="65">
        <f>'RCA IDN ke Negara Tujuan '!E115</f>
        <v>1634805</v>
      </c>
      <c r="E77" s="65">
        <f>'RCA IDN ke Negara Tujuan '!F115</f>
        <v>644574</v>
      </c>
      <c r="F77" s="65">
        <f>'RCA IDN ke Negara Tujuan '!G115</f>
        <v>657222528</v>
      </c>
      <c r="G77" s="61">
        <f>'RCA IDN ke Negara Tujuan '!J115</f>
        <v>24.959109170267524</v>
      </c>
    </row>
    <row r="78" spans="1:7" x14ac:dyDescent="0.25">
      <c r="B78" s="53">
        <v>2014</v>
      </c>
      <c r="C78" s="65">
        <f>'RCA IDN ke Negara Tujuan '!D116</f>
        <v>33481</v>
      </c>
      <c r="D78" s="65">
        <f>'RCA IDN ke Negara Tujuan '!E116</f>
        <v>1658607</v>
      </c>
      <c r="E78" s="65">
        <f>'RCA IDN ke Negara Tujuan '!F116</f>
        <v>545582</v>
      </c>
      <c r="F78" s="65">
        <f>'RCA IDN ke Negara Tujuan '!G116</f>
        <v>694344323</v>
      </c>
      <c r="G78" s="61">
        <f>'RCA IDN ke Negara Tujuan '!J116</f>
        <v>25.690335886514397</v>
      </c>
    </row>
    <row r="79" spans="1:7" x14ac:dyDescent="0.25">
      <c r="B79" s="53">
        <v>2015</v>
      </c>
      <c r="C79" s="65">
        <f>'RCA IDN ke Negara Tujuan '!D117</f>
        <v>23146</v>
      </c>
      <c r="D79" s="65">
        <f>'RCA IDN ke Negara Tujuan '!E117</f>
        <v>1527088</v>
      </c>
      <c r="E79" s="65">
        <f>'RCA IDN ke Negara Tujuan '!F117</f>
        <v>506037</v>
      </c>
      <c r="F79" s="65">
        <f>'RCA IDN ke Negara Tujuan '!G117</f>
        <v>630251058</v>
      </c>
      <c r="G79" s="61">
        <f>'RCA IDN ke Negara Tujuan '!J117</f>
        <v>18.877444206454044</v>
      </c>
    </row>
    <row r="80" spans="1:7" x14ac:dyDescent="0.25">
      <c r="B80" s="53">
        <v>2016</v>
      </c>
      <c r="C80" s="65">
        <f>'RCA IDN ke Negara Tujuan '!D118</f>
        <v>20334</v>
      </c>
      <c r="D80" s="65">
        <f>'RCA IDN ke Negara Tujuan '!E118</f>
        <v>1590412</v>
      </c>
      <c r="E80" s="65">
        <f>'RCA IDN ke Negara Tujuan '!F118</f>
        <v>465103</v>
      </c>
      <c r="F80" s="65">
        <f>'RCA IDN ke Negara Tujuan '!G118</f>
        <v>636367936</v>
      </c>
      <c r="G80" s="61">
        <f>'RCA IDN ke Negara Tujuan '!J118</f>
        <v>17.493323345947587</v>
      </c>
    </row>
    <row r="81" spans="1:7" x14ac:dyDescent="0.25">
      <c r="B81" s="53">
        <v>2017</v>
      </c>
      <c r="C81" s="65">
        <f>'RCA IDN ke Negara Tujuan '!D119</f>
        <v>18231</v>
      </c>
      <c r="D81" s="65">
        <f>'RCA IDN ke Negara Tujuan '!E119</f>
        <v>1407592</v>
      </c>
      <c r="E81" s="65">
        <f>'RCA IDN ke Negara Tujuan '!F119</f>
        <v>512200</v>
      </c>
      <c r="F81" s="65">
        <f>'RCA IDN ke Negara Tujuan '!G119</f>
        <v>640907689</v>
      </c>
      <c r="G81" s="61">
        <f>'RCA IDN ke Negara Tujuan '!J119</f>
        <v>16.206514007868147</v>
      </c>
    </row>
    <row r="82" spans="1:7" x14ac:dyDescent="0.25">
      <c r="B82" s="53">
        <v>2018</v>
      </c>
      <c r="C82" s="65">
        <f>'RCA IDN ke Negara Tujuan '!D120</f>
        <v>26396</v>
      </c>
      <c r="D82" s="65">
        <f>'RCA IDN ke Negara Tujuan '!E120</f>
        <v>1466108</v>
      </c>
      <c r="E82" s="65">
        <f>'RCA IDN ke Negara Tujuan '!F120</f>
        <v>552549</v>
      </c>
      <c r="F82" s="65">
        <f>'RCA IDN ke Negara Tujuan '!G120</f>
        <v>671694258</v>
      </c>
      <c r="G82" s="61">
        <f>'RCA IDN ke Negara Tujuan '!J120</f>
        <v>21.886332592228452</v>
      </c>
    </row>
    <row r="83" spans="1:7" x14ac:dyDescent="0.25">
      <c r="B83" s="53">
        <v>2019</v>
      </c>
      <c r="C83" s="65">
        <f>'RCA IDN ke Negara Tujuan '!D121</f>
        <v>15846</v>
      </c>
      <c r="D83" s="65">
        <f>'RCA IDN ke Negara Tujuan '!E121</f>
        <v>1351507</v>
      </c>
      <c r="E83" s="65">
        <f>'RCA IDN ke Negara Tujuan '!F121</f>
        <v>512937</v>
      </c>
      <c r="F83" s="65">
        <f>'RCA IDN ke Negara Tujuan '!G121</f>
        <v>692494170</v>
      </c>
      <c r="G83" s="61">
        <f>'RCA IDN ke Negara Tujuan '!J121</f>
        <v>15.828998802218033</v>
      </c>
    </row>
    <row r="84" spans="1:7" x14ac:dyDescent="0.25">
      <c r="B84" s="53">
        <v>2020</v>
      </c>
      <c r="C84" s="65">
        <f>'RCA IDN ke Negara Tujuan '!D122</f>
        <v>9507</v>
      </c>
      <c r="D84" s="65">
        <f>'RCA IDN ke Negara Tujuan '!E122</f>
        <v>1283654</v>
      </c>
      <c r="E84" s="65">
        <f>'RCA IDN ke Negara Tujuan '!F122</f>
        <v>480987</v>
      </c>
      <c r="F84" s="65">
        <f>'RCA IDN ke Negara Tujuan '!G122</f>
        <v>630863707</v>
      </c>
      <c r="G84" s="61">
        <f>'RCA IDN ke Negara Tujuan '!J122</f>
        <v>9.713991530910782</v>
      </c>
    </row>
    <row r="85" spans="1:7" x14ac:dyDescent="0.25">
      <c r="B85" s="53">
        <v>2021</v>
      </c>
      <c r="C85" s="65">
        <f>'RCA IDN ke Negara Tujuan '!D123</f>
        <v>11661</v>
      </c>
      <c r="D85" s="65">
        <f>'RCA IDN ke Negara Tujuan '!E123</f>
        <v>1476609</v>
      </c>
      <c r="E85" s="65">
        <f>'RCA IDN ke Negara Tujuan '!F123</f>
        <v>445143</v>
      </c>
      <c r="F85" s="65">
        <f>'RCA IDN ke Negara Tujuan '!G123</f>
        <v>695578289</v>
      </c>
      <c r="G85" s="61">
        <f>'RCA IDN ke Negara Tujuan '!J123</f>
        <v>12.340045295082275</v>
      </c>
    </row>
    <row r="86" spans="1:7" x14ac:dyDescent="0.25">
      <c r="B86" s="53">
        <v>2022</v>
      </c>
      <c r="C86" s="65">
        <f>'RCA IDN ke Negara Tujuan '!D124</f>
        <v>13398</v>
      </c>
      <c r="D86" s="65">
        <f>'RCA IDN ke Negara Tujuan '!E124</f>
        <v>1664077</v>
      </c>
      <c r="E86" s="65">
        <f>'RCA IDN ke Negara Tujuan '!F124</f>
        <v>450219</v>
      </c>
      <c r="F86" s="65">
        <f>'RCA IDN ke Negara Tujuan '!G124</f>
        <v>816299884</v>
      </c>
      <c r="G86" s="61">
        <f>'RCA IDN ke Negara Tujuan '!J124</f>
        <v>14.597970147050917</v>
      </c>
    </row>
    <row r="87" spans="1:7" x14ac:dyDescent="0.25">
      <c r="A87" s="60"/>
      <c r="B87" s="57">
        <v>2023</v>
      </c>
      <c r="C87" s="66">
        <f>'RCA IDN ke Negara Tujuan '!D125</f>
        <v>8980</v>
      </c>
      <c r="D87" s="66">
        <f>'RCA IDN ke Negara Tujuan '!E125</f>
        <v>1521867</v>
      </c>
      <c r="E87" s="66">
        <f>'RCA IDN ke Negara Tujuan '!F125</f>
        <v>464510</v>
      </c>
      <c r="F87" s="66">
        <f>'RCA IDN ke Negara Tujuan '!G125</f>
        <v>791855405</v>
      </c>
      <c r="G87" s="62">
        <f>'RCA IDN ke Negara Tujuan '!J125</f>
        <v>10.058899156164836</v>
      </c>
    </row>
    <row r="88" spans="1:7" x14ac:dyDescent="0.25">
      <c r="A88" s="50" t="str">
        <f>'RCA IDN ke Negara Tujuan '!F129</f>
        <v>Jerman</v>
      </c>
      <c r="B88" s="53">
        <v>2012</v>
      </c>
      <c r="C88" s="65">
        <f>'RCA IDN ke Negara Tujuan '!D132</f>
        <v>21639</v>
      </c>
      <c r="D88" s="65">
        <f>'RCA IDN ke Negara Tujuan '!E132</f>
        <v>3074971</v>
      </c>
      <c r="E88" s="65">
        <f>'RCA IDN ke Negara Tujuan '!F132</f>
        <v>365551</v>
      </c>
      <c r="F88" s="65">
        <f>'RCA IDN ke Negara Tujuan '!G132</f>
        <v>1161247824</v>
      </c>
      <c r="G88" s="61">
        <f>'RCA IDN ke Negara Tujuan '!J132</f>
        <v>22.354918943778021</v>
      </c>
    </row>
    <row r="89" spans="1:7" x14ac:dyDescent="0.25">
      <c r="B89" s="53">
        <v>2013</v>
      </c>
      <c r="C89" s="65">
        <f>'RCA IDN ke Negara Tujuan '!D133</f>
        <v>28500</v>
      </c>
      <c r="D89" s="65">
        <f>'RCA IDN ke Negara Tujuan '!E133</f>
        <v>2883423</v>
      </c>
      <c r="E89" s="65">
        <f>'RCA IDN ke Negara Tujuan '!F133</f>
        <v>432732</v>
      </c>
      <c r="F89" s="65">
        <f>'RCA IDN ke Negara Tujuan '!G133</f>
        <v>1187301533</v>
      </c>
      <c r="G89" s="61">
        <f>'RCA IDN ke Negara Tujuan '!J133</f>
        <v>27.11930267899373</v>
      </c>
    </row>
    <row r="90" spans="1:7" x14ac:dyDescent="0.25">
      <c r="B90" s="53">
        <v>2014</v>
      </c>
      <c r="C90" s="65">
        <f>'RCA IDN ke Negara Tujuan '!D134</f>
        <v>18029</v>
      </c>
      <c r="D90" s="65">
        <f>'RCA IDN ke Negara Tujuan '!E134</f>
        <v>2821568</v>
      </c>
      <c r="E90" s="65">
        <f>'RCA IDN ke Negara Tujuan '!F134</f>
        <v>371979</v>
      </c>
      <c r="F90" s="65">
        <f>'RCA IDN ke Negara Tujuan '!G134</f>
        <v>1214915242</v>
      </c>
      <c r="G90" s="61">
        <f>'RCA IDN ke Negara Tujuan '!J134</f>
        <v>20.869338124339123</v>
      </c>
    </row>
    <row r="91" spans="1:7" x14ac:dyDescent="0.25">
      <c r="B91" s="53">
        <v>2015</v>
      </c>
      <c r="C91" s="65">
        <f>'RCA IDN ke Negara Tujuan '!D135</f>
        <v>5823</v>
      </c>
      <c r="D91" s="65">
        <f>'RCA IDN ke Negara Tujuan '!E135</f>
        <v>2663817</v>
      </c>
      <c r="E91" s="65">
        <f>'RCA IDN ke Negara Tujuan '!F135</f>
        <v>341710</v>
      </c>
      <c r="F91" s="65">
        <f>'RCA IDN ke Negara Tujuan '!G135</f>
        <v>1053388444</v>
      </c>
      <c r="G91" s="61">
        <f>'RCA IDN ke Negara Tujuan '!J135</f>
        <v>6.7386556656613825</v>
      </c>
    </row>
    <row r="92" spans="1:7" x14ac:dyDescent="0.25">
      <c r="B92" s="53">
        <v>2016</v>
      </c>
      <c r="C92" s="65">
        <f>'RCA IDN ke Negara Tujuan '!D136</f>
        <v>1173</v>
      </c>
      <c r="D92" s="65">
        <f>'RCA IDN ke Negara Tujuan '!E136</f>
        <v>2638680</v>
      </c>
      <c r="E92" s="65">
        <f>'RCA IDN ke Negara Tujuan '!F136</f>
        <v>275833</v>
      </c>
      <c r="F92" s="65">
        <f>'RCA IDN ke Negara Tujuan '!G136</f>
        <v>1056664804</v>
      </c>
      <c r="G92" s="61">
        <f>'RCA IDN ke Negara Tujuan '!J136</f>
        <v>1.7029516034316421</v>
      </c>
    </row>
    <row r="93" spans="1:7" x14ac:dyDescent="0.25">
      <c r="B93" s="53">
        <v>2017</v>
      </c>
      <c r="C93" s="65">
        <f>'RCA IDN ke Negara Tujuan '!D137</f>
        <v>1735</v>
      </c>
      <c r="D93" s="65">
        <f>'RCA IDN ke Negara Tujuan '!E137</f>
        <v>2669462</v>
      </c>
      <c r="E93" s="65">
        <f>'RCA IDN ke Negara Tujuan '!F137</f>
        <v>383023</v>
      </c>
      <c r="F93" s="65">
        <f>'RCA IDN ke Negara Tujuan '!G137</f>
        <v>1164586085</v>
      </c>
      <c r="G93" s="61">
        <f>'RCA IDN ke Negara Tujuan '!J137</f>
        <v>1.9761617056959973</v>
      </c>
    </row>
    <row r="94" spans="1:7" x14ac:dyDescent="0.25">
      <c r="B94" s="53">
        <v>2018</v>
      </c>
      <c r="C94" s="65">
        <f>'RCA IDN ke Negara Tujuan '!D138</f>
        <v>1192</v>
      </c>
      <c r="D94" s="65">
        <f>'RCA IDN ke Negara Tujuan '!E138</f>
        <v>2709812</v>
      </c>
      <c r="E94" s="65">
        <f>'RCA IDN ke Negara Tujuan '!F138</f>
        <v>462244</v>
      </c>
      <c r="F94" s="65">
        <f>'RCA IDN ke Negara Tujuan '!G138</f>
        <v>1286008402</v>
      </c>
      <c r="G94" s="61">
        <f>'RCA IDN ke Negara Tujuan '!J138</f>
        <v>1.2237976562108281</v>
      </c>
    </row>
    <row r="95" spans="1:7" x14ac:dyDescent="0.25">
      <c r="B95" s="53">
        <v>2019</v>
      </c>
      <c r="C95" s="65">
        <f>'RCA IDN ke Negara Tujuan '!D139</f>
        <v>322</v>
      </c>
      <c r="D95" s="65">
        <f>'RCA IDN ke Negara Tujuan '!E139</f>
        <v>2405755</v>
      </c>
      <c r="E95" s="65">
        <f>'RCA IDN ke Negara Tujuan '!F139</f>
        <v>359544</v>
      </c>
      <c r="F95" s="65">
        <f>'RCA IDN ke Negara Tujuan '!G139</f>
        <v>1236217435</v>
      </c>
      <c r="G95" s="61">
        <f>'RCA IDN ke Negara Tujuan '!J139</f>
        <v>0.46020071942404966</v>
      </c>
    </row>
    <row r="96" spans="1:7" x14ac:dyDescent="0.25">
      <c r="B96" s="53">
        <v>2020</v>
      </c>
      <c r="C96" s="65">
        <f>'RCA IDN ke Negara Tujuan '!D140</f>
        <v>796</v>
      </c>
      <c r="D96" s="65">
        <f>'RCA IDN ke Negara Tujuan '!E140</f>
        <v>2456986</v>
      </c>
      <c r="E96" s="65">
        <f>'RCA IDN ke Negara Tujuan '!F140</f>
        <v>472667</v>
      </c>
      <c r="F96" s="65">
        <f>'RCA IDN ke Negara Tujuan '!G140</f>
        <v>1172923865</v>
      </c>
      <c r="G96" s="61">
        <f>'RCA IDN ke Negara Tujuan '!J140</f>
        <v>0.80394238567939913</v>
      </c>
    </row>
    <row r="97" spans="1:7" x14ac:dyDescent="0.25">
      <c r="B97" s="53">
        <v>2021</v>
      </c>
      <c r="C97" s="65">
        <f>'RCA IDN ke Negara Tujuan '!D141</f>
        <v>1270</v>
      </c>
      <c r="D97" s="65">
        <f>'RCA IDN ke Negara Tujuan '!E141</f>
        <v>2914680</v>
      </c>
      <c r="E97" s="65">
        <f>'RCA IDN ke Negara Tujuan '!F141</f>
        <v>367801</v>
      </c>
      <c r="F97" s="65">
        <f>'RCA IDN ke Negara Tujuan '!G141</f>
        <v>1422827856</v>
      </c>
      <c r="G97" s="61">
        <f>'RCA IDN ke Negara Tujuan '!J141</f>
        <v>1.6855913484190472</v>
      </c>
    </row>
    <row r="98" spans="1:7" x14ac:dyDescent="0.25">
      <c r="B98" s="53">
        <v>2022</v>
      </c>
      <c r="C98" s="65">
        <f>'RCA IDN ke Negara Tujuan '!D142</f>
        <v>164</v>
      </c>
      <c r="D98" s="65">
        <f>'RCA IDN ke Negara Tujuan '!E142</f>
        <v>3216060</v>
      </c>
      <c r="E98" s="65">
        <f>'RCA IDN ke Negara Tujuan '!F142</f>
        <v>463887</v>
      </c>
      <c r="F98" s="65">
        <f>'RCA IDN ke Negara Tujuan '!G142</f>
        <v>1582884908</v>
      </c>
      <c r="G98" s="61">
        <f>'RCA IDN ke Negara Tujuan '!J142</f>
        <v>0.17400304240159203</v>
      </c>
    </row>
    <row r="99" spans="1:7" x14ac:dyDescent="0.25">
      <c r="A99" s="60"/>
      <c r="B99" s="57">
        <v>2023</v>
      </c>
      <c r="C99" s="66">
        <f>'RCA IDN ke Negara Tujuan '!D143</f>
        <v>2031</v>
      </c>
      <c r="D99" s="66">
        <f>'RCA IDN ke Negara Tujuan '!E143</f>
        <v>2524069</v>
      </c>
      <c r="E99" s="66">
        <f>'RCA IDN ke Negara Tujuan '!F143</f>
        <v>436810</v>
      </c>
      <c r="F99" s="66">
        <f>'RCA IDN ke Negara Tujuan '!G143</f>
        <v>1469735378</v>
      </c>
      <c r="G99" s="62">
        <f>'RCA IDN ke Negara Tujuan '!J143</f>
        <v>2.7074177785377955</v>
      </c>
    </row>
    <row r="100" spans="1:7" x14ac:dyDescent="0.25">
      <c r="A100" s="50" t="str">
        <f>'RCA IDN ke Negara Tujuan '!F147</f>
        <v>Yordania</v>
      </c>
      <c r="B100" s="53">
        <v>2012</v>
      </c>
      <c r="C100" s="65">
        <f>'RCA IDN ke Negara Tujuan '!D150</f>
        <v>6356</v>
      </c>
      <c r="D100" s="65">
        <f>'RCA IDN ke Negara Tujuan '!E150</f>
        <v>158224</v>
      </c>
      <c r="E100" s="65">
        <f>'RCA IDN ke Negara Tujuan '!F150</f>
        <v>32606</v>
      </c>
      <c r="F100" s="65">
        <f>'RCA IDN ke Negara Tujuan '!G150</f>
        <v>20691384</v>
      </c>
      <c r="G100" s="61">
        <f>'RCA IDN ke Negara Tujuan '!J150</f>
        <v>25.491978609625669</v>
      </c>
    </row>
    <row r="101" spans="1:7" x14ac:dyDescent="0.25">
      <c r="B101" s="53">
        <v>2013</v>
      </c>
      <c r="C101" s="65">
        <f>'RCA IDN ke Negara Tujuan '!D151</f>
        <v>7925</v>
      </c>
      <c r="D101" s="65">
        <f>'RCA IDN ke Negara Tujuan '!E151</f>
        <v>159349</v>
      </c>
      <c r="E101" s="65">
        <f>'RCA IDN ke Negara Tujuan '!F151</f>
        <v>35534</v>
      </c>
      <c r="F101" s="65">
        <f>'RCA IDN ke Negara Tujuan '!G151</f>
        <v>21549016</v>
      </c>
      <c r="G101" s="61">
        <f>'RCA IDN ke Negara Tujuan '!J151</f>
        <v>30.160134510790527</v>
      </c>
    </row>
    <row r="102" spans="1:7" x14ac:dyDescent="0.25">
      <c r="B102" s="53">
        <v>2014</v>
      </c>
      <c r="C102" s="65">
        <f>'RCA IDN ke Negara Tujuan '!D152</f>
        <v>4746</v>
      </c>
      <c r="D102" s="65">
        <f>'RCA IDN ke Negara Tujuan '!E152</f>
        <v>152642</v>
      </c>
      <c r="E102" s="65">
        <f>'RCA IDN ke Negara Tujuan '!F152</f>
        <v>51690</v>
      </c>
      <c r="F102" s="65">
        <f>'RCA IDN ke Negara Tujuan '!G152</f>
        <v>22740258</v>
      </c>
      <c r="G102" s="61">
        <f>'RCA IDN ke Negara Tujuan '!J152</f>
        <v>13.678628090081967</v>
      </c>
    </row>
    <row r="103" spans="1:7" x14ac:dyDescent="0.25">
      <c r="B103" s="53">
        <v>2015</v>
      </c>
      <c r="C103" s="65">
        <f>'RCA IDN ke Negara Tujuan '!D153</f>
        <v>1744</v>
      </c>
      <c r="D103" s="65">
        <f>'RCA IDN ke Negara Tujuan '!E153</f>
        <v>95239</v>
      </c>
      <c r="E103" s="65">
        <f>'RCA IDN ke Negara Tujuan '!F153</f>
        <v>37218</v>
      </c>
      <c r="F103" s="65">
        <f>'RCA IDN ke Negara Tujuan '!G153</f>
        <v>20474909</v>
      </c>
      <c r="G103" s="61">
        <f>'RCA IDN ke Negara Tujuan '!J153</f>
        <v>10.073968825427707</v>
      </c>
    </row>
    <row r="104" spans="1:7" x14ac:dyDescent="0.25">
      <c r="B104" s="53">
        <v>2016</v>
      </c>
      <c r="C104" s="65">
        <f>'RCA IDN ke Negara Tujuan '!D154</f>
        <v>2941</v>
      </c>
      <c r="D104" s="65">
        <f>'RCA IDN ke Negara Tujuan '!E154</f>
        <v>90204</v>
      </c>
      <c r="E104" s="65">
        <f>'RCA IDN ke Negara Tujuan '!F154</f>
        <v>44592</v>
      </c>
      <c r="F104" s="65">
        <f>'RCA IDN ke Negara Tujuan '!G154</f>
        <v>19207038</v>
      </c>
      <c r="G104" s="61">
        <f>'RCA IDN ke Negara Tujuan '!J154</f>
        <v>14.043413140059188</v>
      </c>
    </row>
    <row r="105" spans="1:7" x14ac:dyDescent="0.25">
      <c r="B105" s="53">
        <v>2017</v>
      </c>
      <c r="C105" s="65">
        <f>'RCA IDN ke Negara Tujuan '!D155</f>
        <v>4758</v>
      </c>
      <c r="D105" s="65">
        <f>'RCA IDN ke Negara Tujuan '!E155</f>
        <v>104618</v>
      </c>
      <c r="E105" s="65">
        <f>'RCA IDN ke Negara Tujuan '!F155</f>
        <v>46202</v>
      </c>
      <c r="F105" s="65">
        <f>'RCA IDN ke Negara Tujuan '!G155</f>
        <v>20407329</v>
      </c>
      <c r="G105" s="61">
        <f>'RCA IDN ke Negara Tujuan '!J155</f>
        <v>20.088310600917822</v>
      </c>
    </row>
    <row r="106" spans="1:7" x14ac:dyDescent="0.25">
      <c r="B106" s="53">
        <v>2018</v>
      </c>
      <c r="C106" s="65">
        <f>'RCA IDN ke Negara Tujuan '!D156</f>
        <v>5851</v>
      </c>
      <c r="D106" s="65">
        <f>'RCA IDN ke Negara Tujuan '!E156</f>
        <v>108711</v>
      </c>
      <c r="E106" s="65">
        <f>'RCA IDN ke Negara Tujuan '!F156</f>
        <v>41972</v>
      </c>
      <c r="F106" s="65">
        <f>'RCA IDN ke Negara Tujuan '!G156</f>
        <v>20309901</v>
      </c>
      <c r="G106" s="61">
        <f>'RCA IDN ke Negara Tujuan '!J156</f>
        <v>26.043823872652428</v>
      </c>
    </row>
    <row r="107" spans="1:7" x14ac:dyDescent="0.25">
      <c r="B107" s="53">
        <v>2019</v>
      </c>
      <c r="C107" s="65">
        <f>'RCA IDN ke Negara Tujuan '!D157</f>
        <v>9943</v>
      </c>
      <c r="D107" s="65">
        <f>'RCA IDN ke Negara Tujuan '!E157</f>
        <v>108363</v>
      </c>
      <c r="E107" s="65">
        <f>'RCA IDN ke Negara Tujuan '!F157</f>
        <v>36046</v>
      </c>
      <c r="F107" s="65">
        <f>'RCA IDN ke Negara Tujuan '!G157</f>
        <v>19336709</v>
      </c>
      <c r="G107" s="61">
        <f>'RCA IDN ke Negara Tujuan '!J157</f>
        <v>49.222299966778372</v>
      </c>
    </row>
    <row r="108" spans="1:7" x14ac:dyDescent="0.25">
      <c r="B108" s="53">
        <v>2020</v>
      </c>
      <c r="C108" s="65">
        <f>'RCA IDN ke Negara Tujuan '!D158</f>
        <v>8761</v>
      </c>
      <c r="D108" s="65">
        <f>'RCA IDN ke Negara Tujuan '!E158</f>
        <v>98126</v>
      </c>
      <c r="E108" s="65">
        <f>'RCA IDN ke Negara Tujuan '!F158</f>
        <v>49319</v>
      </c>
      <c r="F108" s="65">
        <f>'RCA IDN ke Negara Tujuan '!G158</f>
        <v>17006883</v>
      </c>
      <c r="G108" s="61">
        <f>'RCA IDN ke Negara Tujuan '!J158</f>
        <v>30.787898522515182</v>
      </c>
    </row>
    <row r="109" spans="1:7" x14ac:dyDescent="0.25">
      <c r="B109" s="53">
        <v>2021</v>
      </c>
      <c r="C109" s="65">
        <f>'RCA IDN ke Negara Tujuan '!D159</f>
        <v>6320</v>
      </c>
      <c r="D109" s="65">
        <f>'RCA IDN ke Negara Tujuan '!E159</f>
        <v>310036</v>
      </c>
      <c r="E109" s="65">
        <f>'RCA IDN ke Negara Tujuan '!F159</f>
        <v>31215</v>
      </c>
      <c r="F109" s="65">
        <f>'RCA IDN ke Negara Tujuan '!G159</f>
        <v>21542435</v>
      </c>
      <c r="G109" s="61">
        <f>'RCA IDN ke Negara Tujuan '!J159</f>
        <v>14.068131045188084</v>
      </c>
    </row>
    <row r="110" spans="1:7" x14ac:dyDescent="0.25">
      <c r="B110" s="53">
        <v>2022</v>
      </c>
      <c r="C110" s="65">
        <f>'RCA IDN ke Negara Tujuan '!D160</f>
        <v>8017</v>
      </c>
      <c r="D110" s="65">
        <f>'RCA IDN ke Negara Tujuan '!E160</f>
        <v>592633</v>
      </c>
      <c r="E110" s="65">
        <f>'RCA IDN ke Negara Tujuan '!F160</f>
        <v>43753</v>
      </c>
      <c r="F110" s="65">
        <f>'RCA IDN ke Negara Tujuan '!G160</f>
        <v>27364057</v>
      </c>
      <c r="G110" s="61">
        <f>'RCA IDN ke Negara Tujuan '!J160</f>
        <v>8.4605520674950032</v>
      </c>
    </row>
    <row r="111" spans="1:7" x14ac:dyDescent="0.25">
      <c r="A111" s="60"/>
      <c r="B111" s="57">
        <v>2023</v>
      </c>
      <c r="C111" s="66">
        <f>'RCA IDN ke Negara Tujuan '!D161</f>
        <v>11553</v>
      </c>
      <c r="D111" s="66">
        <f>'RCA IDN ke Negara Tujuan '!E161</f>
        <v>722768</v>
      </c>
      <c r="E111" s="66">
        <f>'RCA IDN ke Negara Tujuan '!F161</f>
        <v>39557</v>
      </c>
      <c r="F111" s="66">
        <f>'RCA IDN ke Negara Tujuan '!G161</f>
        <v>25707802</v>
      </c>
      <c r="G111" s="62">
        <f>'RCA IDN ke Negara Tujuan '!J161</f>
        <v>10.388131919219893</v>
      </c>
    </row>
    <row r="112" spans="1:7" x14ac:dyDescent="0.25">
      <c r="A112" s="50" t="str">
        <f>'RCA IDN ke Negara Tujuan '!F165</f>
        <v>Spanyol</v>
      </c>
      <c r="B112" s="53">
        <v>2012</v>
      </c>
      <c r="C112" s="65">
        <f>'RCA IDN ke Negara Tujuan '!D168</f>
        <v>13996</v>
      </c>
      <c r="D112" s="65">
        <f>'RCA IDN ke Negara Tujuan '!E168</f>
        <v>2069251</v>
      </c>
      <c r="E112" s="65">
        <f>'RCA IDN ke Negara Tujuan '!F168</f>
        <v>542360</v>
      </c>
      <c r="F112" s="65">
        <f>'RCA IDN ke Negara Tujuan '!G168</f>
        <v>331680210</v>
      </c>
      <c r="G112" s="61">
        <f>'RCA IDN ke Negara Tujuan '!J168</f>
        <v>4.1364013168651752</v>
      </c>
    </row>
    <row r="113" spans="1:7" x14ac:dyDescent="0.25">
      <c r="B113" s="53">
        <v>2013</v>
      </c>
      <c r="C113" s="65">
        <f>'RCA IDN ke Negara Tujuan '!D169</f>
        <v>1747</v>
      </c>
      <c r="D113" s="65">
        <f>'RCA IDN ke Negara Tujuan '!E169</f>
        <v>1810444</v>
      </c>
      <c r="E113" s="65">
        <f>'RCA IDN ke Negara Tujuan '!F169</f>
        <v>583526</v>
      </c>
      <c r="F113" s="65">
        <f>'RCA IDN ke Negara Tujuan '!G169</f>
        <v>335251392</v>
      </c>
      <c r="G113" s="61">
        <f>'RCA IDN ke Negara Tujuan '!J169</f>
        <v>0.55439357345591633</v>
      </c>
    </row>
    <row r="114" spans="1:7" x14ac:dyDescent="0.25">
      <c r="B114" s="53">
        <v>2014</v>
      </c>
      <c r="C114" s="65">
        <f>'RCA IDN ke Negara Tujuan '!D170</f>
        <v>4454</v>
      </c>
      <c r="D114" s="65">
        <f>'RCA IDN ke Negara Tujuan '!E170</f>
        <v>1937639</v>
      </c>
      <c r="E114" s="65">
        <f>'RCA IDN ke Negara Tujuan '!F170</f>
        <v>503922</v>
      </c>
      <c r="F114" s="65">
        <f>'RCA IDN ke Negara Tujuan '!G170</f>
        <v>352758967</v>
      </c>
      <c r="G114" s="61">
        <f>'RCA IDN ke Negara Tujuan '!J170</f>
        <v>1.6091335456340368</v>
      </c>
    </row>
    <row r="115" spans="1:7" x14ac:dyDescent="0.25">
      <c r="B115" s="53">
        <v>2015</v>
      </c>
      <c r="C115" s="65">
        <f>'RCA IDN ke Negara Tujuan '!D171</f>
        <v>4127</v>
      </c>
      <c r="D115" s="65">
        <f>'RCA IDN ke Negara Tujuan '!E171</f>
        <v>1481288</v>
      </c>
      <c r="E115" s="65">
        <f>'RCA IDN ke Negara Tujuan '!F171</f>
        <v>462648</v>
      </c>
      <c r="F115" s="65">
        <f>'RCA IDN ke Negara Tujuan '!G171</f>
        <v>304708111</v>
      </c>
      <c r="G115" s="61">
        <f>'RCA IDN ke Negara Tujuan '!J171</f>
        <v>1.8349671339452367</v>
      </c>
    </row>
    <row r="116" spans="1:7" x14ac:dyDescent="0.25">
      <c r="B116" s="53">
        <v>2016</v>
      </c>
      <c r="C116" s="65">
        <f>'RCA IDN ke Negara Tujuan '!D172</f>
        <v>5094</v>
      </c>
      <c r="D116" s="65">
        <f>'RCA IDN ke Negara Tujuan '!E172</f>
        <v>1579276</v>
      </c>
      <c r="E116" s="65">
        <f>'RCA IDN ke Negara Tujuan '!F172</f>
        <v>405612</v>
      </c>
      <c r="F116" s="65">
        <f>'RCA IDN ke Negara Tujuan '!G172</f>
        <v>302931265</v>
      </c>
      <c r="G116" s="61">
        <f>'RCA IDN ke Negara Tujuan '!J172</f>
        <v>2.4089856248284898</v>
      </c>
    </row>
    <row r="117" spans="1:7" x14ac:dyDescent="0.25">
      <c r="B117" s="53">
        <v>2017</v>
      </c>
      <c r="C117" s="65">
        <f>'RCA IDN ke Negara Tujuan '!D173</f>
        <v>18278</v>
      </c>
      <c r="D117" s="65">
        <f>'RCA IDN ke Negara Tujuan '!E173</f>
        <v>2011926</v>
      </c>
      <c r="E117" s="65">
        <f>'RCA IDN ke Negara Tujuan '!F173</f>
        <v>624371</v>
      </c>
      <c r="F117" s="65">
        <f>'RCA IDN ke Negara Tujuan '!G173</f>
        <v>341650734</v>
      </c>
      <c r="G117" s="61">
        <f>'RCA IDN ke Negara Tujuan '!J173</f>
        <v>4.9711435553389727</v>
      </c>
    </row>
    <row r="118" spans="1:7" x14ac:dyDescent="0.25">
      <c r="B118" s="53">
        <v>2018</v>
      </c>
      <c r="C118" s="65">
        <f>'RCA IDN ke Negara Tujuan '!D174</f>
        <v>7895</v>
      </c>
      <c r="D118" s="65">
        <f>'RCA IDN ke Negara Tujuan '!E174</f>
        <v>2248570</v>
      </c>
      <c r="E118" s="65">
        <f>'RCA IDN ke Negara Tujuan '!F174</f>
        <v>705605</v>
      </c>
      <c r="F118" s="65">
        <f>'RCA IDN ke Negara Tujuan '!G174</f>
        <v>391056705</v>
      </c>
      <c r="G118" s="61">
        <f>'RCA IDN ke Negara Tujuan '!J174</f>
        <v>1.9459147467209306</v>
      </c>
    </row>
    <row r="119" spans="1:7" x14ac:dyDescent="0.25">
      <c r="B119" s="53">
        <v>2019</v>
      </c>
      <c r="C119" s="65">
        <f>'RCA IDN ke Negara Tujuan '!D175</f>
        <v>7591</v>
      </c>
      <c r="D119" s="65">
        <f>'RCA IDN ke Negara Tujuan '!E175</f>
        <v>1599205</v>
      </c>
      <c r="E119" s="65">
        <f>'RCA IDN ke Negara Tujuan '!F175</f>
        <v>712590</v>
      </c>
      <c r="F119" s="65">
        <f>'RCA IDN ke Negara Tujuan '!G175</f>
        <v>375470067</v>
      </c>
      <c r="G119" s="61">
        <f>'RCA IDN ke Negara Tujuan '!J175</f>
        <v>2.5010965039516164</v>
      </c>
    </row>
    <row r="120" spans="1:7" x14ac:dyDescent="0.25">
      <c r="B120" s="53">
        <v>2020</v>
      </c>
      <c r="C120" s="65">
        <f>'RCA IDN ke Negara Tujuan '!D176</f>
        <v>1134</v>
      </c>
      <c r="D120" s="65">
        <f>'RCA IDN ke Negara Tujuan '!E176</f>
        <v>1515572</v>
      </c>
      <c r="E120" s="65">
        <f>'RCA IDN ke Negara Tujuan '!F176</f>
        <v>618086</v>
      </c>
      <c r="F120" s="65">
        <f>'RCA IDN ke Negara Tujuan '!G176</f>
        <v>329738801</v>
      </c>
      <c r="G120" s="61">
        <f>'RCA IDN ke Negara Tujuan '!J176</f>
        <v>0.39916975654266679</v>
      </c>
    </row>
    <row r="121" spans="1:7" x14ac:dyDescent="0.25">
      <c r="B121" s="53">
        <v>2021</v>
      </c>
      <c r="C121" s="65">
        <f>'RCA IDN ke Negara Tujuan '!D177</f>
        <v>691.5</v>
      </c>
      <c r="D121" s="65">
        <f>'RCA IDN ke Negara Tujuan '!E177</f>
        <v>2352992</v>
      </c>
      <c r="E121" s="65">
        <f>'RCA IDN ke Negara Tujuan '!F177</f>
        <v>650631</v>
      </c>
      <c r="F121" s="65">
        <f>'RCA IDN ke Negara Tujuan '!G177</f>
        <v>426059817</v>
      </c>
      <c r="G121" s="61">
        <f>'RCA IDN ke Negara Tujuan '!J177</f>
        <v>0.19244541055078745</v>
      </c>
    </row>
    <row r="122" spans="1:7" x14ac:dyDescent="0.25">
      <c r="B122" s="53">
        <v>2022</v>
      </c>
      <c r="C122" s="65">
        <f>'RCA IDN ke Negara Tujuan '!D178</f>
        <v>691.5</v>
      </c>
      <c r="D122" s="65">
        <f>'RCA IDN ke Negara Tujuan '!E178</f>
        <v>2293647</v>
      </c>
      <c r="E122" s="65">
        <f>'RCA IDN ke Negara Tujuan '!F178</f>
        <v>881784</v>
      </c>
      <c r="F122" s="65">
        <f>'RCA IDN ke Negara Tujuan '!G178</f>
        <v>499055069</v>
      </c>
      <c r="G122" s="61">
        <f>'RCA IDN ke Negara Tujuan '!J178</f>
        <v>0.17062861358739376</v>
      </c>
    </row>
    <row r="123" spans="1:7" x14ac:dyDescent="0.25">
      <c r="A123" s="60"/>
      <c r="B123" s="57">
        <v>2023</v>
      </c>
      <c r="C123" s="66">
        <f>'RCA IDN ke Negara Tujuan '!D179</f>
        <v>249</v>
      </c>
      <c r="D123" s="66">
        <f>'RCA IDN ke Negara Tujuan '!E179</f>
        <v>2194560</v>
      </c>
      <c r="E123" s="66">
        <f>'RCA IDN ke Negara Tujuan '!F179</f>
        <v>815961</v>
      </c>
      <c r="F123" s="66">
        <f>'RCA IDN ke Negara Tujuan '!G179</f>
        <v>469043091</v>
      </c>
      <c r="G123" s="62">
        <f>'RCA IDN ke Negara Tujuan '!J179</f>
        <v>6.5222167833871594E-2</v>
      </c>
    </row>
  </sheetData>
  <mergeCells count="2">
    <mergeCell ref="A2:A3"/>
    <mergeCell ref="B2:B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E4E4F-2BC7-4931-8623-8176E45659AF}">
  <dimension ref="A2:A62"/>
  <sheetViews>
    <sheetView workbookViewId="0">
      <selection activeCell="G61" sqref="G61"/>
    </sheetView>
  </sheetViews>
  <sheetFormatPr defaultRowHeight="14.4" x14ac:dyDescent="0.3"/>
  <sheetData>
    <row r="2" spans="1:1" ht="15.6" x14ac:dyDescent="0.3">
      <c r="A2" s="1" t="s">
        <v>71</v>
      </c>
    </row>
    <row r="28" spans="1:1" ht="15.6" x14ac:dyDescent="0.3">
      <c r="A28" s="81" t="s">
        <v>72</v>
      </c>
    </row>
    <row r="48" spans="1:1" ht="15.6" x14ac:dyDescent="0.3">
      <c r="A48" s="1" t="s">
        <v>73</v>
      </c>
    </row>
    <row r="62" spans="1:1" ht="15.6" x14ac:dyDescent="0.3">
      <c r="A62" s="1" t="s">
        <v>74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C17F6B1A61D48BC036B3307EF8FC4" ma:contentTypeVersion="6" ma:contentTypeDescription="Create a new document." ma:contentTypeScope="" ma:versionID="827beaed1b8d5d9e0092b8e602285e58">
  <xsd:schema xmlns:xsd="http://www.w3.org/2001/XMLSchema" xmlns:xs="http://www.w3.org/2001/XMLSchema" xmlns:p="http://schemas.microsoft.com/office/2006/metadata/properties" xmlns:ns3="2a630b85-3eb6-4f2c-8df9-7ad1f34b1e8e" targetNamespace="http://schemas.microsoft.com/office/2006/metadata/properties" ma:root="true" ma:fieldsID="dcdfa4751af6c732820c5aa51608d7a1" ns3:_="">
    <xsd:import namespace="2a630b85-3eb6-4f2c-8df9-7ad1f34b1e8e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630b85-3eb6-4f2c-8df9-7ad1f34b1e8e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a630b85-3eb6-4f2c-8df9-7ad1f34b1e8e" xsi:nil="true"/>
  </documentManagement>
</p:properties>
</file>

<file path=customXml/itemProps1.xml><?xml version="1.0" encoding="utf-8"?>
<ds:datastoreItem xmlns:ds="http://schemas.openxmlformats.org/officeDocument/2006/customXml" ds:itemID="{27787DAE-3E60-4E40-8B32-966D292A7FB2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2a630b85-3eb6-4f2c-8df9-7ad1f34b1e8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3B8489-EE0D-49FC-82E6-C1107D7C43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97D448-D4B8-4B0B-8C28-B3ABE4F2530E}">
  <ds:schemaRefs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2a630b85-3eb6-4f2c-8df9-7ad1f34b1e8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RCA Negara Ex di Dunia</vt:lpstr>
      <vt:lpstr>Lampiran RCA Negara Ex di Dunia</vt:lpstr>
      <vt:lpstr>RCA IDN ke Negara Tujuan </vt:lpstr>
      <vt:lpstr>Lampiran RCA Negara tujuan</vt:lpstr>
      <vt:lpstr>Lampitan hasil Gravity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Khoirul Ichsan</dc:creator>
  <cp:lastModifiedBy>Khoirul Ichsan</cp:lastModifiedBy>
  <dcterms:created xsi:type="dcterms:W3CDTF">2025-01-23T06:58:32Z</dcterms:created>
  <dcterms:modified xsi:type="dcterms:W3CDTF">2025-07-10T10:57:43Z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0x010100B01C17F6B1A61D48BC036B3307EF8FC4</vt:lpwstr>
  </property>
</Properties>
</file>